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tabRatio="791" activeTab="0"/>
  </bookViews>
  <sheets>
    <sheet name="Table (I)(a)" sheetId="1" r:id="rId1"/>
    <sheet name="Notes" sheetId="2" r:id="rId2"/>
    <sheet name="Promoter &amp; Promoter Group(I)(b)" sheetId="3" r:id="rId3"/>
    <sheet name="Public (I)(c)(i)" sheetId="4" r:id="rId4"/>
    <sheet name="Public (I)(c)(ii)" sheetId="5" r:id="rId5"/>
    <sheet name="locked-in shares (I)(b)" sheetId="6" r:id="rId6"/>
    <sheet name="DRDetails (II)(a)" sheetId="7" r:id="rId7"/>
    <sheet name="DRHoldong (II)(b)" sheetId="8" r:id="rId8"/>
  </sheets>
  <definedNames>
    <definedName name="_xlnm.Print_Area" localSheetId="0">'Table (I)(a)'!$A$1:$I$70</definedName>
  </definedNames>
  <calcPr fullCalcOnLoad="1"/>
</workbook>
</file>

<file path=xl/sharedStrings.xml><?xml version="1.0" encoding="utf-8"?>
<sst xmlns="http://schemas.openxmlformats.org/spreadsheetml/2006/main" count="305" uniqueCount="232">
  <si>
    <t>(A)</t>
  </si>
  <si>
    <t>Indian</t>
  </si>
  <si>
    <t>(a)</t>
  </si>
  <si>
    <t>(b)</t>
  </si>
  <si>
    <t>(c)</t>
  </si>
  <si>
    <t>Bodies Corporate</t>
  </si>
  <si>
    <t>(e)</t>
  </si>
  <si>
    <t>Any Other (specify)</t>
  </si>
  <si>
    <t>Foreign</t>
  </si>
  <si>
    <t>Institutions</t>
  </si>
  <si>
    <t>(B)</t>
  </si>
  <si>
    <t>(f)</t>
  </si>
  <si>
    <t>Foreign Institutional Investors</t>
  </si>
  <si>
    <t>(g)</t>
  </si>
  <si>
    <t>(h)</t>
  </si>
  <si>
    <t>Non-institutions</t>
  </si>
  <si>
    <t>(C)</t>
  </si>
  <si>
    <t>Public shareholding</t>
  </si>
  <si>
    <t>Insurance Companies</t>
  </si>
  <si>
    <t>GRAND TOTAL (A)+(B)+(C)</t>
  </si>
  <si>
    <t>Foreign Venture Capital Investors</t>
  </si>
  <si>
    <t>Name of the shareholder</t>
  </si>
  <si>
    <t>Number of shares</t>
  </si>
  <si>
    <t>Shares as a percentage of total number of shares {i.e., Grand Total (A)+(B)+(C) indicated in Statement at para (I)(a) above}</t>
  </si>
  <si>
    <t>TOTAL</t>
  </si>
  <si>
    <t>(I)(b)</t>
  </si>
  <si>
    <t>(I)(d)</t>
  </si>
  <si>
    <t>Statement showing details of locked-in shares</t>
  </si>
  <si>
    <t>Number of locked-in shares</t>
  </si>
  <si>
    <t>Locked-in shares as a percentage of total number of shares {i.e., Grand Total (A)+(B)+(C) indicated in Statement at para (I)(a) above}</t>
  </si>
  <si>
    <t>(II)(a)</t>
  </si>
  <si>
    <t xml:space="preserve">Statement showing details of Depository Receipts (DRs) </t>
  </si>
  <si>
    <t>Type of outstanding DR (ADRs, GDRs, SDRs, etc.)</t>
  </si>
  <si>
    <t>Number of shares underlying outstanding DRs</t>
  </si>
  <si>
    <t>Shares underlying outstanding DRs as a percentage of total number of shares {i.e., Grand Total (A)+(B)+(C) indicated in Statement at para (I)(a) above}</t>
  </si>
  <si>
    <t xml:space="preserve">Number of outstanding 
DRs </t>
  </si>
  <si>
    <t>(II)(b)</t>
  </si>
  <si>
    <t>Name of the DR Holder</t>
  </si>
  <si>
    <t xml:space="preserve">Number of shares
 underlying outstanding  DRs </t>
  </si>
  <si>
    <t>Notes</t>
  </si>
  <si>
    <t>Statement Showing Shareholding Pattern</t>
  </si>
  <si>
    <t>(d)</t>
  </si>
  <si>
    <t>As a percentage</t>
  </si>
  <si>
    <t>As a % of grand total         (A) +(B) +( C )</t>
  </si>
  <si>
    <t>As a % of grand total (A)+(B)+(C) of sub-clause (I)(a )</t>
  </si>
  <si>
    <t>Held by public</t>
  </si>
  <si>
    <t>No. of partly paid-up shares</t>
  </si>
  <si>
    <t>No. of outstanding securities</t>
  </si>
  <si>
    <t>Outstanding convertible securities:-</t>
  </si>
  <si>
    <t>Total - D</t>
  </si>
  <si>
    <t>Total - E</t>
  </si>
  <si>
    <t>Total - F</t>
  </si>
  <si>
    <t>(I)</t>
  </si>
  <si>
    <t>(II)</t>
  </si>
  <si>
    <t>(III)</t>
  </si>
  <si>
    <t>(IV)</t>
  </si>
  <si>
    <t>(V)</t>
  </si>
  <si>
    <t>(VI)</t>
  </si>
  <si>
    <t>(VII)</t>
  </si>
  <si>
    <t>(VIII)</t>
  </si>
  <si>
    <t>(VI)=(V)/(III)*100</t>
  </si>
  <si>
    <t>Statement showing holding of Depository Receipts (DRs), where underlying shares held</t>
  </si>
  <si>
    <t>by "promoter/promoter group" are in excess of 1% of the total number of shares</t>
  </si>
  <si>
    <t>Statement showing holding of securities (including shares, warrants, convertible securities) of persons belonging to the</t>
  </si>
  <si>
    <t>category “Promoter and Promoter Group”</t>
  </si>
  <si>
    <t>Details of Shares held</t>
  </si>
  <si>
    <t>Encumbered shares (*)</t>
  </si>
  <si>
    <t>Details of warrants</t>
  </si>
  <si>
    <t>Details of convertible
securities</t>
  </si>
  <si>
    <t>Total shares (including underlying shares assuming full conversion of warrants and convertible securities) as a % of diluted share capital</t>
  </si>
  <si>
    <t>Number of
warrants
held</t>
  </si>
  <si>
    <t>As a %
total
number of
warrants
of the
same
class</t>
  </si>
  <si>
    <t>Number of
convertible
securities
held</t>
  </si>
  <si>
    <t>As a %
total
number of
convertible
securities
of the same
class</t>
  </si>
  <si>
    <t>(IX)</t>
  </si>
  <si>
    <t>(X)</t>
  </si>
  <si>
    <t>(XI)</t>
  </si>
  <si>
    <t>(XII)</t>
  </si>
  <si>
    <t>(*) The term “encumbrance” has the same meaning as assigned to it in regulation 28(3) of the SAST Regulations, 2011</t>
  </si>
  <si>
    <t>Total shares (including
underlying shares
assuming full
conversion of
warrants and
convertible securities)
as a % of diluted share
capital</t>
  </si>
  <si>
    <t>As a %
total
number of
warrants of
the same
class</t>
  </si>
  <si>
    <t>% w.r.t total
number of
convertible
securities of
the same
class</t>
  </si>
  <si>
    <t>Name(s) of the
shareholder(s) and
the Persons Acting in
Concert (PAC) with
them</t>
  </si>
  <si>
    <t>Number
of shares</t>
  </si>
  <si>
    <t>Shares as a percentage of
total number of shares
{i.e., Grand Total
(A)+(B)+(C) indicated in
Statement at para (I)(a)
above}</t>
  </si>
  <si>
    <t>Total shares
(including
underlying
shares
assuming full
conversion of
warrants and
convertible
securities) as a
% of diluted
share capital</t>
  </si>
  <si>
    <t>Number of
warrants</t>
  </si>
  <si>
    <t>As a % total
number of
warrants of the
same class</t>
  </si>
  <si>
    <t>% w.r.t
total
number of
convertible
securities
of the same
class</t>
  </si>
  <si>
    <t>Number of shares held</t>
  </si>
  <si>
    <t>(I)(c)(i)</t>
  </si>
  <si>
    <t>(I)(c)(ii)</t>
  </si>
  <si>
    <t>AURA SECURITIES PRIVATE LIMITED</t>
  </si>
  <si>
    <t>AAYOJAN INVESTMENTS PRIVATE LIMITED</t>
  </si>
  <si>
    <t>ACTIVE INVESTMENTS PRIVATE LIMITED</t>
  </si>
  <si>
    <t>SUVIKAS TRADING ( P ) LTD</t>
  </si>
  <si>
    <t>AEON INVESTMENTS PRIVATE LIMITED</t>
  </si>
  <si>
    <t>OSIA ENTERPRISE PRIVATE LIMITED</t>
  </si>
  <si>
    <t>AEON INVESTMENTS PRIVATE LTD</t>
  </si>
  <si>
    <t>THE ARVIND MILLS LIMITED</t>
  </si>
  <si>
    <t>ACROPOLIS INVESTMENTS PRIVATE LIMITED</t>
  </si>
  <si>
    <t>SHALVA INVESTMENTS PRIVATE LIMITED</t>
  </si>
  <si>
    <t>ADHINAMI INVESTMENTS PRIVATE LIMITED</t>
  </si>
  <si>
    <t>AKSHITA HOLDINGS PRIVATE LIMITED</t>
  </si>
  <si>
    <t>ARVIND BRANDS LIMITED</t>
  </si>
  <si>
    <t>ADHIGAM INVESTMENTS PVT LTD</t>
  </si>
  <si>
    <t>SUVIDHA DAIRY PRIVATE LIMITED</t>
  </si>
  <si>
    <t>SAMVEGBHAI ARVINDBHAI LALBHAI</t>
  </si>
  <si>
    <t>ASHINI INVESTMENTS PVT LTD</t>
  </si>
  <si>
    <t>AGRIMORE  LIMITED</t>
  </si>
  <si>
    <t>HANSABEN NIRANJANBHAI LALBHAI</t>
  </si>
  <si>
    <t>SAUMYA SAMVEGBHAI LALBHAI</t>
  </si>
  <si>
    <t>SAMVEGBHAI ARVINDBHAI</t>
  </si>
  <si>
    <t>SWATI S  LALBHAI</t>
  </si>
  <si>
    <t>SHETH ARVINDBHAI NAROTTAMBHAI</t>
  </si>
  <si>
    <t>TARAL S  LALBHAI</t>
  </si>
  <si>
    <t>ANAMIKABEN SAMVEGHBHAI LALBHAI</t>
  </si>
  <si>
    <t>SUNIL  SIDDHARTH  LALBHAI</t>
  </si>
  <si>
    <t>SUNIL  SIDDHARTH</t>
  </si>
  <si>
    <t>SHRENIKBHAI KASTURBHAI LALBHAI</t>
  </si>
  <si>
    <t>VIMLA  S  LALBHAI</t>
  </si>
  <si>
    <t>VIMLABEN S LALBHAI</t>
  </si>
  <si>
    <t>ASTHA  LALBHAI</t>
  </si>
  <si>
    <t>ANSHUMAN HOLDINGS PRIVATE LIMITED</t>
  </si>
  <si>
    <t>VIMLA  SIDDHARTHBHAI</t>
  </si>
  <si>
    <t>HANSA NIRANJANBHAI</t>
  </si>
  <si>
    <t>HANSABEN NIRANJANBHAI</t>
  </si>
  <si>
    <t>SANJAYBHAI SHRENIKBHAI LALBHAI</t>
  </si>
  <si>
    <t>SHETH NAROTTAMBHAI LALBHAI</t>
  </si>
  <si>
    <t>PUNIT SANJAYBHAI</t>
  </si>
  <si>
    <t>JAYSHREEBEN SANJAYBHAI LALBHAI</t>
  </si>
  <si>
    <t>LALBHAI SHRENIKBHAI KASTURBHAI</t>
  </si>
  <si>
    <t>KULIN SANJAYBHAI</t>
  </si>
  <si>
    <t>SHRENIK KASTURBHAI LALBHAI</t>
  </si>
  <si>
    <t>RELIANCE CAPITAL TRUSTEE CO. LTD-A/C RELIANCESMALL CAP FUND</t>
  </si>
  <si>
    <t>THE NEW INDIA ASSURANCE COMPANY LIMITED</t>
  </si>
  <si>
    <t>FINQUEST FINANCIAL SOLUTIONS PVT. LTD.</t>
  </si>
  <si>
    <t>RELIANCE CAPITAL TRUSTEE CO LTD-RELIANCE LONGTERM EQUITY FUND</t>
  </si>
  <si>
    <t>SHAUNAK JAGDISH SHAH</t>
  </si>
  <si>
    <t>Statement showing holding of securities (including shares, warrants, convertible securities) of persons (together with PAC) belonging to the category "Public" and holding more than 5% of the total number of shares of the company</t>
  </si>
  <si>
    <t xml:space="preserve">Statement showing holding of securities (including shares, warrants, convertible securities) of persons belonging </t>
  </si>
  <si>
    <t>to the category “Public” and holding more than 1% of the total number of shares</t>
  </si>
  <si>
    <t>Name of the Company:</t>
  </si>
  <si>
    <t>ATUL LIMITED</t>
  </si>
  <si>
    <t>Scrip Code, Name of the scrip, class of security:</t>
  </si>
  <si>
    <t>500027 - ATUL LTD - EQUITY</t>
  </si>
  <si>
    <t>Quarter ended:</t>
  </si>
  <si>
    <t>Partly paid-up shares:-</t>
  </si>
  <si>
    <t>As a % of total no. of partly paid-up shares</t>
  </si>
  <si>
    <t>As a % of total no. of shares of the company</t>
  </si>
  <si>
    <t>Held by Promoter / Promoters Group</t>
  </si>
  <si>
    <t>As a % of total No. of outstanding convertible securities</t>
  </si>
  <si>
    <t>As a % of total no. of shares of the company, assuming full conversion of the convertible securities</t>
  </si>
  <si>
    <t>Warrants:-</t>
  </si>
  <si>
    <t>No. of warrants</t>
  </si>
  <si>
    <t>As a % of total no. of warrants</t>
  </si>
  <si>
    <t>As a % of total no. of shares of the company, assuming full conversion of warrants</t>
  </si>
  <si>
    <t>Total paid-up capital of the company assuming full conversion of warrants and convertible securities</t>
  </si>
  <si>
    <t>Category</t>
  </si>
  <si>
    <t>Category of shareholder</t>
  </si>
  <si>
    <t>Number of</t>
  </si>
  <si>
    <t>Total number</t>
  </si>
  <si>
    <t>Total shareholding</t>
  </si>
  <si>
    <t>as a percentage</t>
  </si>
  <si>
    <t>Shares pledged or</t>
  </si>
  <si>
    <t>code</t>
  </si>
  <si>
    <t>shareholders</t>
  </si>
  <si>
    <t>of shares</t>
  </si>
  <si>
    <t>held in</t>
  </si>
  <si>
    <t>of total number</t>
  </si>
  <si>
    <t>otherwise encumbered</t>
  </si>
  <si>
    <t>dematerialised</t>
  </si>
  <si>
    <t xml:space="preserve">As a </t>
  </si>
  <si>
    <t xml:space="preserve">Number of </t>
  </si>
  <si>
    <t>form</t>
  </si>
  <si>
    <t>percentage</t>
  </si>
  <si>
    <t>percentage of</t>
  </si>
  <si>
    <t>shares</t>
  </si>
  <si>
    <t>of (A+B)</t>
  </si>
  <si>
    <t>(A+B+C)</t>
  </si>
  <si>
    <t>(IX) =</t>
  </si>
  <si>
    <t>(VIII)/(IV)*100</t>
  </si>
  <si>
    <t>Shareholding of Promoter and Promoter Group</t>
  </si>
  <si>
    <t>1</t>
  </si>
  <si>
    <t>Individuals/Hindu Undivided Family</t>
  </si>
  <si>
    <t>Central Government/State Government(s)</t>
  </si>
  <si>
    <t>Financial Institutions / Banks</t>
  </si>
  <si>
    <t>Sub Total (A)(1)</t>
  </si>
  <si>
    <t>2</t>
  </si>
  <si>
    <t>Individuals (Non-Resident Individuals/Foreign Individuals)</t>
  </si>
  <si>
    <t>Sub Total (A)(2)</t>
  </si>
  <si>
    <t>Total Shareholding of Promoter and Promoter Group (A)=(A)(1)+(A)(2)</t>
  </si>
  <si>
    <t>Mutual Funds/UTI</t>
  </si>
  <si>
    <t>Venture Capital Funds</t>
  </si>
  <si>
    <t>Trust</t>
  </si>
  <si>
    <t>Sub Total (B) (1)</t>
  </si>
  <si>
    <t>(b) i)</t>
  </si>
  <si>
    <t>Individuals - shareholders holding nominal share capital up to Rs 1 Lakh</t>
  </si>
  <si>
    <t>ii)</t>
  </si>
  <si>
    <t>Individual shareholders holding nominal share capital in excess of Rs. 1 Lakh</t>
  </si>
  <si>
    <t xml:space="preserve">Non Residents </t>
  </si>
  <si>
    <t>i</t>
  </si>
  <si>
    <t>NRI Rep</t>
  </si>
  <si>
    <t>ii</t>
  </si>
  <si>
    <t>NRI Non -Rept</t>
  </si>
  <si>
    <t>iii</t>
  </si>
  <si>
    <t>OCB</t>
  </si>
  <si>
    <t>iv</t>
  </si>
  <si>
    <t>Foreign Bodies</t>
  </si>
  <si>
    <t>v</t>
  </si>
  <si>
    <t>Foreign National</t>
  </si>
  <si>
    <t>vi</t>
  </si>
  <si>
    <t>Sub Total (B)(2)</t>
  </si>
  <si>
    <t>Total Public Shareholding (B)=(B)(1)+(B)(2)</t>
  </si>
  <si>
    <t>N.A</t>
  </si>
  <si>
    <t>Total (A)+(B)</t>
  </si>
  <si>
    <t>Shares held by custodians and against which Depository Receipts  have  been issued</t>
  </si>
  <si>
    <t>Promoter and Promoter Group</t>
  </si>
  <si>
    <t>Public</t>
  </si>
  <si>
    <t>Introductory Sub-table (I)(a)</t>
  </si>
  <si>
    <t>Sub Total (C)</t>
  </si>
  <si>
    <t>Table (I)(a)</t>
  </si>
  <si>
    <t>Sr No</t>
  </si>
  <si>
    <t>No</t>
  </si>
  <si>
    <t>NIL</t>
  </si>
  <si>
    <t>29661733 no of Equity Shares of Rs. 10 each =Rs296617330</t>
  </si>
  <si>
    <t>AJAX INVESTMENTS</t>
  </si>
  <si>
    <t>HARDIK B. PATEL</t>
  </si>
  <si>
    <t>ANUBHAV INVESTMENTS PVT LTD</t>
  </si>
  <si>
    <t>AAYOJAN RESOURCES PRIVATE LTD</t>
  </si>
  <si>
    <t>Any Other (CM)</t>
  </si>
  <si>
    <t>30.06.2013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</si>
</sst>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m\-yyyy"/>
    <numFmt numFmtId="169" formatCode="0.000"/>
    <numFmt numFmtId="170" formatCode="0.0000000"/>
    <numFmt numFmtId="171" formatCode="0.000000"/>
    <numFmt numFmtId="172" formatCode="0.00000"/>
    <numFmt numFmtId="173" formatCode="0.0000"/>
    <numFmt numFmtId="174" formatCode="0.0"/>
    <numFmt numFmtId="175" formatCode="#,##0;[Red]#,##0"/>
    <numFmt numFmtId="176" formatCode="#,##0.000;[Red]#,##0.000"/>
    <numFmt numFmtId="177" formatCode="#,##0.00;[Red]#,##0.00"/>
    <numFmt numFmtId="178" formatCode="#,##0.0;[Red]#,##0.0"/>
    <numFmt numFmtId="179" formatCode="#,##0.0000;[Red]#,##0.0000"/>
    <numFmt numFmtId="180" formatCode="#,##0.00000;[Red]#,##0.00000"/>
    <numFmt numFmtId="181" formatCode="&quot;£&quot;#,##0;\-&quot;£&quot;#,##0"/>
    <numFmt numFmtId="182" formatCode="&quot;£&quot;#,##0;[Red]\-&quot;£&quot;#,##0"/>
    <numFmt numFmtId="183" formatCode="&quot;£&quot;#,##0.00;\-&quot;£&quot;#,##0.00"/>
    <numFmt numFmtId="184" formatCode="&quot;£&quot;#,##0.00;[Red]\-&quot;£&quot;#,##0.00"/>
    <numFmt numFmtId="185" formatCode="_-&quot;£&quot;* #,##0_-;\-&quot;£&quot;* #,##0_-;_-&quot;£&quot;* &quot;-&quot;_-;_-@_-"/>
    <numFmt numFmtId="186" formatCode="_-* #,##0_-;\-* #,##0_-;_-* &quot;-&quot;_-;_-@_-"/>
    <numFmt numFmtId="187" formatCode="_-&quot;£&quot;* #,##0.00_-;\-&quot;£&quot;* #,##0.00_-;_-&quot;£&quot;* &quot;-&quot;??_-;_-@_-"/>
    <numFmt numFmtId="188" formatCode="_-* #,##0.00_-;\-* #,##0.00_-;_-* &quot;-&quot;??_-;_-@_-"/>
    <numFmt numFmtId="189" formatCode="&quot;Rs.&quot;#,##0_);\(&quot;Rs.&quot;#,##0\)"/>
    <numFmt numFmtId="190" formatCode="&quot;Rs.&quot;#,##0_);[Red]\(&quot;Rs.&quot;#,##0\)"/>
    <numFmt numFmtId="191" formatCode="&quot;Rs.&quot;#,##0.00_);\(&quot;Rs.&quot;#,##0.00\)"/>
    <numFmt numFmtId="192" formatCode="&quot;Rs.&quot;#,##0.00_);[Red]\(&quot;Rs.&quot;#,##0.00\)"/>
    <numFmt numFmtId="193" formatCode="_(&quot;Rs.&quot;* #,##0_);_(&quot;Rs.&quot;* \(#,##0\);_(&quot;Rs.&quot;* &quot;-&quot;_);_(@_)"/>
    <numFmt numFmtId="194" formatCode="_(&quot;Rs.&quot;* #,##0.00_);_(&quot;Rs.&quot;* \(#,##0.00\);_(&quot;Rs.&quot;* &quot;-&quot;??_);_(@_)"/>
    <numFmt numFmtId="195" formatCode="0.00_);\(0.00\)"/>
    <numFmt numFmtId="196" formatCode="0.0_);\(0.0\)"/>
    <numFmt numFmtId="197" formatCode="0_);\(0\)"/>
    <numFmt numFmtId="198" formatCode="0.0%"/>
    <numFmt numFmtId="199" formatCode="0.000%"/>
    <numFmt numFmtId="200" formatCode="0.0000000000"/>
    <numFmt numFmtId="201" formatCode="0.000000000"/>
    <numFmt numFmtId="202" formatCode="0.00000000"/>
  </numFmts>
  <fonts count="58">
    <font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i/>
      <sz val="5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10"/>
      <color indexed="10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12"/>
      <name val="System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2" fillId="0" borderId="1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6" fillId="0" borderId="10" xfId="0" applyFont="1" applyBorder="1" applyAlignment="1" applyProtection="1">
      <alignment horizontal="left" vertical="top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left" vertical="top"/>
      <protection locked="0"/>
    </xf>
    <xf numFmtId="0" fontId="5" fillId="0" borderId="10" xfId="0" applyFont="1" applyBorder="1" applyAlignment="1" applyProtection="1">
      <alignment horizontal="left" vertical="top"/>
      <protection/>
    </xf>
    <xf numFmtId="0" fontId="2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 vertical="top"/>
      <protection/>
    </xf>
    <xf numFmtId="0" fontId="2" fillId="0" borderId="12" xfId="0" applyFont="1" applyBorder="1" applyAlignment="1" applyProtection="1">
      <alignment vertical="top"/>
      <protection/>
    </xf>
    <xf numFmtId="0" fontId="2" fillId="0" borderId="12" xfId="0" applyFont="1" applyBorder="1" applyAlignment="1" applyProtection="1">
      <alignment vertical="top" wrapText="1"/>
      <protection/>
    </xf>
    <xf numFmtId="0" fontId="3" fillId="0" borderId="10" xfId="0" applyFont="1" applyBorder="1" applyAlignment="1" applyProtection="1">
      <alignment horizontal="center" vertical="top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vertical="top" wrapText="1"/>
      <protection/>
    </xf>
    <xf numFmtId="0" fontId="2" fillId="0" borderId="14" xfId="0" applyFont="1" applyBorder="1" applyAlignment="1" applyProtection="1">
      <alignment horizontal="center" vertical="top"/>
      <protection/>
    </xf>
    <xf numFmtId="1" fontId="3" fillId="0" borderId="0" xfId="0" applyNumberFormat="1" applyFont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2" fontId="0" fillId="0" borderId="0" xfId="0" applyNumberFormat="1" applyAlignment="1">
      <alignment/>
    </xf>
    <xf numFmtId="0" fontId="7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top" wrapText="1"/>
      <protection/>
    </xf>
    <xf numFmtId="1" fontId="2" fillId="0" borderId="10" xfId="0" applyNumberFormat="1" applyFont="1" applyBorder="1" applyAlignment="1" applyProtection="1">
      <alignment horizontal="center" vertical="top" wrapText="1"/>
      <protection/>
    </xf>
    <xf numFmtId="2" fontId="2" fillId="0" borderId="10" xfId="0" applyNumberFormat="1" applyFont="1" applyBorder="1" applyAlignment="1" applyProtection="1">
      <alignment horizontal="center" vertical="top" wrapText="1"/>
      <protection/>
    </xf>
    <xf numFmtId="1" fontId="2" fillId="0" borderId="10" xfId="0" applyNumberFormat="1" applyFont="1" applyBorder="1" applyAlignment="1" applyProtection="1">
      <alignment horizontal="right"/>
      <protection/>
    </xf>
    <xf numFmtId="0" fontId="9" fillId="0" borderId="10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vertical="top" wrapText="1"/>
      <protection/>
    </xf>
    <xf numFmtId="0" fontId="0" fillId="0" borderId="15" xfId="0" applyBorder="1" applyAlignment="1">
      <alignment vertical="center" wrapText="1"/>
    </xf>
    <xf numFmtId="0" fontId="0" fillId="0" borderId="15" xfId="0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1" fontId="0" fillId="0" borderId="15" xfId="0" applyNumberFormat="1" applyBorder="1" applyAlignment="1">
      <alignment vertical="center"/>
    </xf>
    <xf numFmtId="1" fontId="2" fillId="0" borderId="10" xfId="0" applyNumberFormat="1" applyFont="1" applyBorder="1" applyAlignment="1" applyProtection="1">
      <alignment/>
      <protection/>
    </xf>
    <xf numFmtId="0" fontId="0" fillId="0" borderId="15" xfId="0" applyBorder="1" applyAlignment="1">
      <alignment horizontal="center" vertical="center"/>
    </xf>
    <xf numFmtId="169" fontId="0" fillId="0" borderId="15" xfId="0" applyNumberFormat="1" applyBorder="1" applyAlignment="1">
      <alignment vertical="center"/>
    </xf>
    <xf numFmtId="169" fontId="2" fillId="0" borderId="10" xfId="0" applyNumberFormat="1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vertical="top" wrapText="1"/>
      <protection/>
    </xf>
    <xf numFmtId="0" fontId="2" fillId="0" borderId="10" xfId="0" applyFont="1" applyBorder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13" fillId="33" borderId="17" xfId="0" applyFont="1" applyFill="1" applyBorder="1" applyAlignment="1">
      <alignment/>
    </xf>
    <xf numFmtId="0" fontId="13" fillId="33" borderId="18" xfId="0" applyFont="1" applyFill="1" applyBorder="1" applyAlignment="1">
      <alignment/>
    </xf>
    <xf numFmtId="0" fontId="13" fillId="33" borderId="19" xfId="0" applyFont="1" applyFill="1" applyBorder="1" applyAlignment="1">
      <alignment/>
    </xf>
    <xf numFmtId="0" fontId="13" fillId="33" borderId="20" xfId="0" applyFont="1" applyFill="1" applyBorder="1" applyAlignment="1">
      <alignment/>
    </xf>
    <xf numFmtId="0" fontId="13" fillId="33" borderId="21" xfId="0" applyFont="1" applyFill="1" applyBorder="1" applyAlignment="1">
      <alignment/>
    </xf>
    <xf numFmtId="0" fontId="13" fillId="33" borderId="22" xfId="0" applyFont="1" applyFill="1" applyBorder="1" applyAlignment="1">
      <alignment/>
    </xf>
    <xf numFmtId="0" fontId="13" fillId="33" borderId="23" xfId="0" applyFont="1" applyFill="1" applyBorder="1" applyAlignment="1">
      <alignment/>
    </xf>
    <xf numFmtId="0" fontId="13" fillId="33" borderId="24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13" fillId="33" borderId="25" xfId="0" applyFont="1" applyFill="1" applyBorder="1" applyAlignment="1">
      <alignment/>
    </xf>
    <xf numFmtId="0" fontId="13" fillId="33" borderId="17" xfId="0" applyFont="1" applyFill="1" applyBorder="1" applyAlignment="1">
      <alignment horizontal="center"/>
    </xf>
    <xf numFmtId="0" fontId="13" fillId="33" borderId="21" xfId="0" applyFont="1" applyFill="1" applyBorder="1" applyAlignment="1">
      <alignment horizontal="center"/>
    </xf>
    <xf numFmtId="0" fontId="0" fillId="33" borderId="25" xfId="0" applyFont="1" applyFill="1" applyBorder="1" applyAlignment="1">
      <alignment/>
    </xf>
    <xf numFmtId="0" fontId="13" fillId="33" borderId="26" xfId="0" applyFont="1" applyFill="1" applyBorder="1" applyAlignment="1">
      <alignment horizontal="center"/>
    </xf>
    <xf numFmtId="0" fontId="14" fillId="34" borderId="26" xfId="0" applyFont="1" applyFill="1" applyBorder="1" applyAlignment="1">
      <alignment vertical="top" wrapText="1"/>
    </xf>
    <xf numFmtId="0" fontId="15" fillId="34" borderId="20" xfId="0" applyFont="1" applyFill="1" applyBorder="1" applyAlignment="1">
      <alignment vertical="top" wrapText="1"/>
    </xf>
    <xf numFmtId="175" fontId="16" fillId="0" borderId="17" xfId="0" applyNumberFormat="1" applyFont="1" applyBorder="1" applyAlignment="1">
      <alignment/>
    </xf>
    <xf numFmtId="176" fontId="16" fillId="0" borderId="17" xfId="0" applyNumberFormat="1" applyFont="1" applyBorder="1" applyAlignment="1">
      <alignment/>
    </xf>
    <xf numFmtId="0" fontId="16" fillId="0" borderId="17" xfId="0" applyFont="1" applyBorder="1" applyAlignment="1">
      <alignment/>
    </xf>
    <xf numFmtId="0" fontId="16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12" fillId="0" borderId="10" xfId="53" applyBorder="1" applyAlignment="1">
      <alignment vertical="top" wrapText="1"/>
    </xf>
    <xf numFmtId="0" fontId="16" fillId="0" borderId="17" xfId="0" applyFont="1" applyBorder="1" applyAlignment="1">
      <alignment wrapText="1"/>
    </xf>
    <xf numFmtId="176" fontId="16" fillId="0" borderId="18" xfId="0" applyNumberFormat="1" applyFont="1" applyBorder="1" applyAlignment="1">
      <alignment/>
    </xf>
    <xf numFmtId="176" fontId="16" fillId="0" borderId="10" xfId="0" applyNumberFormat="1" applyFont="1" applyBorder="1" applyAlignment="1">
      <alignment/>
    </xf>
    <xf numFmtId="0" fontId="16" fillId="0" borderId="17" xfId="0" applyFont="1" applyBorder="1" applyAlignment="1">
      <alignment horizontal="left"/>
    </xf>
    <xf numFmtId="175" fontId="16" fillId="0" borderId="10" xfId="0" applyNumberFormat="1" applyFont="1" applyBorder="1" applyAlignment="1">
      <alignment/>
    </xf>
    <xf numFmtId="0" fontId="17" fillId="0" borderId="27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175" fontId="18" fillId="0" borderId="10" xfId="0" applyNumberFormat="1" applyFont="1" applyFill="1" applyBorder="1" applyAlignment="1">
      <alignment/>
    </xf>
    <xf numFmtId="176" fontId="18" fillId="0" borderId="10" xfId="0" applyNumberFormat="1" applyFont="1" applyFill="1" applyBorder="1" applyAlignment="1">
      <alignment/>
    </xf>
    <xf numFmtId="175" fontId="13" fillId="0" borderId="10" xfId="0" applyNumberFormat="1" applyFont="1" applyFill="1" applyBorder="1" applyAlignment="1">
      <alignment/>
    </xf>
    <xf numFmtId="176" fontId="13" fillId="0" borderId="10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0" fillId="0" borderId="2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8" fillId="0" borderId="17" xfId="0" applyFont="1" applyFill="1" applyBorder="1" applyAlignment="1">
      <alignment wrapText="1"/>
    </xf>
    <xf numFmtId="0" fontId="19" fillId="34" borderId="16" xfId="0" applyFont="1" applyFill="1" applyBorder="1" applyAlignment="1">
      <alignment/>
    </xf>
    <xf numFmtId="0" fontId="14" fillId="34" borderId="10" xfId="0" applyFont="1" applyFill="1" applyBorder="1" applyAlignment="1">
      <alignment/>
    </xf>
    <xf numFmtId="175" fontId="8" fillId="0" borderId="10" xfId="0" applyNumberFormat="1" applyFont="1" applyFill="1" applyBorder="1" applyAlignment="1">
      <alignment/>
    </xf>
    <xf numFmtId="176" fontId="8" fillId="0" borderId="17" xfId="0" applyNumberFormat="1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0" fontId="18" fillId="0" borderId="16" xfId="0" applyFont="1" applyFill="1" applyBorder="1" applyAlignment="1">
      <alignment/>
    </xf>
    <xf numFmtId="0" fontId="0" fillId="0" borderId="10" xfId="0" applyBorder="1" applyAlignment="1">
      <alignment horizontal="left" vertical="top"/>
    </xf>
    <xf numFmtId="0" fontId="16" fillId="0" borderId="10" xfId="0" applyFont="1" applyBorder="1" applyAlignment="1">
      <alignment wrapText="1"/>
    </xf>
    <xf numFmtId="0" fontId="13" fillId="0" borderId="17" xfId="0" applyFont="1" applyBorder="1" applyAlignment="1">
      <alignment/>
    </xf>
    <xf numFmtId="0" fontId="16" fillId="0" borderId="20" xfId="0" applyFont="1" applyBorder="1" applyAlignment="1">
      <alignment/>
    </xf>
    <xf numFmtId="176" fontId="18" fillId="34" borderId="10" xfId="0" applyNumberFormat="1" applyFont="1" applyFill="1" applyBorder="1" applyAlignment="1">
      <alignment/>
    </xf>
    <xf numFmtId="176" fontId="13" fillId="34" borderId="10" xfId="0" applyNumberFormat="1" applyFont="1" applyFill="1" applyBorder="1" applyAlignment="1">
      <alignment/>
    </xf>
    <xf numFmtId="176" fontId="16" fillId="0" borderId="10" xfId="0" applyNumberFormat="1" applyFont="1" applyBorder="1" applyAlignment="1">
      <alignment horizontal="right"/>
    </xf>
    <xf numFmtId="0" fontId="19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175" fontId="15" fillId="0" borderId="10" xfId="0" applyNumberFormat="1" applyFont="1" applyFill="1" applyBorder="1" applyAlignment="1">
      <alignment/>
    </xf>
    <xf numFmtId="176" fontId="15" fillId="0" borderId="10" xfId="0" applyNumberFormat="1" applyFont="1" applyFill="1" applyBorder="1" applyAlignment="1">
      <alignment/>
    </xf>
    <xf numFmtId="176" fontId="15" fillId="0" borderId="10" xfId="0" applyNumberFormat="1" applyFont="1" applyFill="1" applyBorder="1" applyAlignment="1">
      <alignment horizontal="right"/>
    </xf>
    <xf numFmtId="0" fontId="20" fillId="0" borderId="17" xfId="0" applyFont="1" applyBorder="1" applyAlignment="1">
      <alignment wrapText="1"/>
    </xf>
    <xf numFmtId="176" fontId="20" fillId="0" borderId="18" xfId="0" applyNumberFormat="1" applyFont="1" applyBorder="1" applyAlignment="1">
      <alignment horizontal="center"/>
    </xf>
    <xf numFmtId="176" fontId="20" fillId="0" borderId="17" xfId="0" applyNumberFormat="1" applyFont="1" applyBorder="1" applyAlignment="1">
      <alignment/>
    </xf>
    <xf numFmtId="176" fontId="8" fillId="0" borderId="10" xfId="0" applyNumberFormat="1" applyFont="1" applyFill="1" applyBorder="1" applyAlignment="1">
      <alignment horizontal="right"/>
    </xf>
    <xf numFmtId="0" fontId="18" fillId="0" borderId="17" xfId="0" applyFont="1" applyBorder="1" applyAlignment="1">
      <alignment wrapText="1"/>
    </xf>
    <xf numFmtId="0" fontId="13" fillId="0" borderId="19" xfId="0" applyFont="1" applyBorder="1" applyAlignment="1">
      <alignment/>
    </xf>
    <xf numFmtId="0" fontId="22" fillId="0" borderId="10" xfId="0" applyFont="1" applyBorder="1" applyAlignment="1" applyProtection="1">
      <alignment horizontal="center" vertical="top"/>
      <protection/>
    </xf>
    <xf numFmtId="1" fontId="22" fillId="0" borderId="10" xfId="0" applyNumberFormat="1" applyFont="1" applyBorder="1" applyAlignment="1" applyProtection="1">
      <alignment horizontal="right" vertical="top"/>
      <protection/>
    </xf>
    <xf numFmtId="1" fontId="22" fillId="0" borderId="10" xfId="0" applyNumberFormat="1" applyFont="1" applyBorder="1" applyAlignment="1" applyProtection="1">
      <alignment/>
      <protection/>
    </xf>
    <xf numFmtId="169" fontId="22" fillId="0" borderId="10" xfId="0" applyNumberFormat="1" applyFont="1" applyBorder="1" applyAlignment="1" applyProtection="1">
      <alignment horizontal="right" vertical="top"/>
      <protection/>
    </xf>
    <xf numFmtId="169" fontId="22" fillId="0" borderId="1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9" fontId="3" fillId="0" borderId="10" xfId="0" applyNumberFormat="1" applyFont="1" applyBorder="1" applyAlignment="1" applyProtection="1">
      <alignment vertical="center"/>
      <protection/>
    </xf>
    <xf numFmtId="0" fontId="3" fillId="0" borderId="24" xfId="0" applyFont="1" applyBorder="1" applyAlignment="1" applyProtection="1">
      <alignment/>
      <protection/>
    </xf>
    <xf numFmtId="169" fontId="2" fillId="0" borderId="10" xfId="0" applyNumberFormat="1" applyFont="1" applyBorder="1" applyAlignment="1" applyProtection="1">
      <alignment horizontal="center"/>
      <protection/>
    </xf>
    <xf numFmtId="2" fontId="1" fillId="0" borderId="10" xfId="0" applyNumberFormat="1" applyFont="1" applyBorder="1" applyAlignment="1" applyProtection="1">
      <alignment horizontal="center" vertical="top" wrapText="1"/>
      <protection/>
    </xf>
    <xf numFmtId="2" fontId="23" fillId="0" borderId="10" xfId="0" applyNumberFormat="1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vertical="top"/>
      <protection/>
    </xf>
    <xf numFmtId="0" fontId="0" fillId="0" borderId="15" xfId="0" applyFill="1" applyBorder="1" applyAlignment="1">
      <alignment vertical="center"/>
    </xf>
    <xf numFmtId="169" fontId="0" fillId="0" borderId="15" xfId="0" applyNumberFormat="1" applyBorder="1" applyAlignment="1">
      <alignment vertical="center" wrapText="1"/>
    </xf>
    <xf numFmtId="0" fontId="7" fillId="0" borderId="16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 wrapText="1"/>
    </xf>
    <xf numFmtId="2" fontId="0" fillId="0" borderId="27" xfId="0" applyNumberFormat="1" applyFont="1" applyFill="1" applyBorder="1" applyAlignment="1">
      <alignment horizontal="center" wrapText="1"/>
    </xf>
    <xf numFmtId="0" fontId="7" fillId="0" borderId="24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0" fillId="0" borderId="16" xfId="0" applyFont="1" applyFill="1" applyBorder="1" applyAlignment="1">
      <alignment wrapText="1"/>
    </xf>
    <xf numFmtId="0" fontId="0" fillId="0" borderId="28" xfId="0" applyFont="1" applyFill="1" applyBorder="1" applyAlignment="1">
      <alignment wrapText="1"/>
    </xf>
    <xf numFmtId="0" fontId="0" fillId="0" borderId="27" xfId="0" applyFont="1" applyFill="1" applyBorder="1" applyAlignment="1">
      <alignment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wrapText="1"/>
    </xf>
    <xf numFmtId="0" fontId="7" fillId="0" borderId="28" xfId="0" applyFont="1" applyFill="1" applyBorder="1" applyAlignment="1">
      <alignment wrapText="1"/>
    </xf>
    <xf numFmtId="0" fontId="7" fillId="0" borderId="27" xfId="0" applyFont="1" applyFill="1" applyBorder="1" applyAlignment="1">
      <alignment wrapText="1"/>
    </xf>
    <xf numFmtId="0" fontId="0" fillId="0" borderId="16" xfId="0" applyFont="1" applyFill="1" applyBorder="1" applyAlignment="1">
      <alignment horizontal="left" wrapText="1"/>
    </xf>
    <xf numFmtId="0" fontId="0" fillId="0" borderId="28" xfId="0" applyFont="1" applyFill="1" applyBorder="1" applyAlignment="1">
      <alignment horizontal="left" wrapText="1"/>
    </xf>
    <xf numFmtId="0" fontId="0" fillId="0" borderId="27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center" wrapText="1"/>
    </xf>
    <xf numFmtId="0" fontId="0" fillId="0" borderId="27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left" wrapText="1"/>
    </xf>
    <xf numFmtId="0" fontId="7" fillId="0" borderId="28" xfId="0" applyFont="1" applyFill="1" applyBorder="1" applyAlignment="1">
      <alignment horizontal="left" wrapText="1"/>
    </xf>
    <xf numFmtId="0" fontId="7" fillId="0" borderId="27" xfId="0" applyFont="1" applyFill="1" applyBorder="1" applyAlignment="1">
      <alignment horizontal="left" wrapText="1"/>
    </xf>
    <xf numFmtId="0" fontId="0" fillId="0" borderId="22" xfId="0" applyFont="1" applyFill="1" applyBorder="1" applyAlignment="1">
      <alignment horizontal="left" wrapText="1"/>
    </xf>
    <xf numFmtId="0" fontId="0" fillId="0" borderId="24" xfId="0" applyFont="1" applyFill="1" applyBorder="1" applyAlignment="1">
      <alignment horizontal="left" wrapText="1"/>
    </xf>
    <xf numFmtId="0" fontId="0" fillId="0" borderId="23" xfId="0" applyFont="1" applyFill="1" applyBorder="1" applyAlignment="1">
      <alignment horizontal="left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left" vertical="center"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27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22" fillId="0" borderId="10" xfId="0" applyFont="1" applyBorder="1" applyAlignment="1" applyProtection="1">
      <alignment vertical="top"/>
      <protection/>
    </xf>
    <xf numFmtId="0" fontId="1" fillId="0" borderId="17" xfId="0" applyFont="1" applyBorder="1" applyAlignment="1" applyProtection="1">
      <alignment horizontal="center" vertical="justify"/>
      <protection/>
    </xf>
    <xf numFmtId="0" fontId="1" fillId="0" borderId="26" xfId="0" applyFont="1" applyBorder="1" applyAlignment="1" applyProtection="1">
      <alignment horizontal="center" vertical="justify"/>
      <protection/>
    </xf>
    <xf numFmtId="0" fontId="2" fillId="0" borderId="17" xfId="0" applyFont="1" applyBorder="1" applyAlignment="1" applyProtection="1">
      <alignment horizontal="center" vertical="top" wrapText="1"/>
      <protection/>
    </xf>
    <xf numFmtId="0" fontId="2" fillId="0" borderId="26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justify"/>
      <protection/>
    </xf>
    <xf numFmtId="0" fontId="23" fillId="0" borderId="26" xfId="0" applyFont="1" applyBorder="1" applyAlignment="1" applyProtection="1">
      <alignment horizontal="center" vertical="top" wrapText="1"/>
      <protection/>
    </xf>
    <xf numFmtId="0" fontId="23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vertical="top"/>
      <protection/>
    </xf>
    <xf numFmtId="0" fontId="1" fillId="0" borderId="10" xfId="0" applyFont="1" applyBorder="1" applyAlignment="1" applyProtection="1">
      <alignment horizontal="center" vertical="top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/>
      <protection/>
    </xf>
    <xf numFmtId="0" fontId="2" fillId="0" borderId="16" xfId="0" applyFont="1" applyBorder="1" applyAlignment="1" applyProtection="1">
      <alignment horizontal="left" vertical="top"/>
      <protection/>
    </xf>
    <xf numFmtId="0" fontId="2" fillId="0" borderId="27" xfId="0" applyFont="1" applyBorder="1" applyAlignment="1" applyProtection="1">
      <alignment horizontal="left"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b/>
        <i val="0"/>
        <u val="none"/>
        <strike val="0"/>
        <color indexed="5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zoomScalePageLayoutView="0" workbookViewId="0" topLeftCell="A1">
      <selection activeCell="A1" sqref="A1:I1"/>
    </sheetView>
  </sheetViews>
  <sheetFormatPr defaultColWidth="9.140625" defaultRowHeight="12.75"/>
  <cols>
    <col min="1" max="1" width="13.8515625" style="0" bestFit="1" customWidth="1"/>
    <col min="2" max="2" width="44.140625" style="0" bestFit="1" customWidth="1"/>
    <col min="3" max="3" width="12.28125" style="0" customWidth="1"/>
    <col min="4" max="4" width="13.8515625" style="0" customWidth="1"/>
    <col min="5" max="5" width="15.421875" style="0" bestFit="1" customWidth="1"/>
    <col min="6" max="6" width="15.8515625" style="0" bestFit="1" customWidth="1"/>
    <col min="7" max="7" width="13.140625" style="0" customWidth="1"/>
    <col min="8" max="8" width="19.7109375" style="0" customWidth="1"/>
  </cols>
  <sheetData>
    <row r="1" spans="1:9" ht="12.75">
      <c r="A1" s="119" t="s">
        <v>219</v>
      </c>
      <c r="B1" s="119"/>
      <c r="C1" s="119"/>
      <c r="D1" s="119"/>
      <c r="E1" s="119"/>
      <c r="F1" s="119"/>
      <c r="G1" s="119"/>
      <c r="H1" s="119"/>
      <c r="I1" s="119"/>
    </row>
    <row r="2" spans="1:9" ht="12.75">
      <c r="A2" s="129" t="s">
        <v>142</v>
      </c>
      <c r="B2" s="130"/>
      <c r="C2" s="130"/>
      <c r="D2" s="131"/>
      <c r="E2" s="114" t="s">
        <v>143</v>
      </c>
      <c r="F2" s="115"/>
      <c r="G2" s="115"/>
      <c r="H2" s="115"/>
      <c r="I2" s="116"/>
    </row>
    <row r="3" spans="1:9" ht="12.75">
      <c r="A3" s="123" t="s">
        <v>144</v>
      </c>
      <c r="B3" s="124"/>
      <c r="C3" s="124"/>
      <c r="D3" s="125"/>
      <c r="E3" s="114" t="s">
        <v>145</v>
      </c>
      <c r="F3" s="115"/>
      <c r="G3" s="115"/>
      <c r="H3" s="115"/>
      <c r="I3" s="116"/>
    </row>
    <row r="4" spans="1:9" ht="12.75">
      <c r="A4" s="123" t="s">
        <v>146</v>
      </c>
      <c r="B4" s="124"/>
      <c r="C4" s="124"/>
      <c r="D4" s="125"/>
      <c r="E4" s="114" t="s">
        <v>231</v>
      </c>
      <c r="F4" s="115"/>
      <c r="G4" s="115"/>
      <c r="H4" s="115"/>
      <c r="I4" s="116"/>
    </row>
    <row r="5" spans="1:9" ht="12.75">
      <c r="A5" s="126" t="s">
        <v>147</v>
      </c>
      <c r="B5" s="127"/>
      <c r="C5" s="128"/>
      <c r="D5" s="126" t="s">
        <v>46</v>
      </c>
      <c r="E5" s="128"/>
      <c r="F5" s="126" t="s">
        <v>148</v>
      </c>
      <c r="G5" s="128"/>
      <c r="H5" s="126" t="s">
        <v>149</v>
      </c>
      <c r="I5" s="128"/>
    </row>
    <row r="6" spans="1:9" ht="12.75">
      <c r="A6" s="132" t="s">
        <v>150</v>
      </c>
      <c r="B6" s="133"/>
      <c r="C6" s="134"/>
      <c r="D6" s="135">
        <v>0</v>
      </c>
      <c r="E6" s="136"/>
      <c r="F6" s="117">
        <v>0</v>
      </c>
      <c r="G6" s="118"/>
      <c r="H6" s="117">
        <v>0</v>
      </c>
      <c r="I6" s="118"/>
    </row>
    <row r="7" spans="1:9" ht="12.75">
      <c r="A7" s="132" t="s">
        <v>45</v>
      </c>
      <c r="B7" s="133"/>
      <c r="C7" s="134"/>
      <c r="D7" s="135">
        <v>0</v>
      </c>
      <c r="E7" s="136"/>
      <c r="F7" s="117">
        <v>0</v>
      </c>
      <c r="G7" s="118"/>
      <c r="H7" s="117">
        <v>0</v>
      </c>
      <c r="I7" s="118"/>
    </row>
    <row r="8" spans="1:9" ht="12.75">
      <c r="A8" s="137" t="s">
        <v>49</v>
      </c>
      <c r="B8" s="138"/>
      <c r="C8" s="139"/>
      <c r="D8" s="135">
        <v>0</v>
      </c>
      <c r="E8" s="136"/>
      <c r="F8" s="117">
        <v>0</v>
      </c>
      <c r="G8" s="118"/>
      <c r="H8" s="117">
        <v>0</v>
      </c>
      <c r="I8" s="118"/>
    </row>
    <row r="9" spans="1:9" ht="12.75">
      <c r="A9" s="126" t="s">
        <v>48</v>
      </c>
      <c r="B9" s="127"/>
      <c r="C9" s="128"/>
      <c r="D9" s="126" t="s">
        <v>47</v>
      </c>
      <c r="E9" s="128"/>
      <c r="F9" s="126" t="s">
        <v>151</v>
      </c>
      <c r="G9" s="128"/>
      <c r="H9" s="126" t="s">
        <v>152</v>
      </c>
      <c r="I9" s="128"/>
    </row>
    <row r="10" spans="1:9" ht="12.75">
      <c r="A10" s="140" t="s">
        <v>150</v>
      </c>
      <c r="B10" s="141"/>
      <c r="C10" s="142"/>
      <c r="D10" s="135">
        <v>0</v>
      </c>
      <c r="E10" s="136"/>
      <c r="F10" s="117">
        <v>0</v>
      </c>
      <c r="G10" s="118"/>
      <c r="H10" s="117">
        <v>0</v>
      </c>
      <c r="I10" s="118"/>
    </row>
    <row r="11" spans="1:9" ht="12.75">
      <c r="A11" s="132" t="s">
        <v>45</v>
      </c>
      <c r="B11" s="133"/>
      <c r="C11" s="134"/>
      <c r="D11" s="135">
        <v>0</v>
      </c>
      <c r="E11" s="136"/>
      <c r="F11" s="117">
        <v>0</v>
      </c>
      <c r="G11" s="118"/>
      <c r="H11" s="117">
        <v>0</v>
      </c>
      <c r="I11" s="118"/>
    </row>
    <row r="12" spans="1:9" ht="12.75">
      <c r="A12" s="137" t="s">
        <v>50</v>
      </c>
      <c r="B12" s="138"/>
      <c r="C12" s="139"/>
      <c r="D12" s="135">
        <v>0</v>
      </c>
      <c r="E12" s="136"/>
      <c r="F12" s="117">
        <v>0</v>
      </c>
      <c r="G12" s="118"/>
      <c r="H12" s="117">
        <v>0</v>
      </c>
      <c r="I12" s="118"/>
    </row>
    <row r="13" spans="1:9" ht="12.75">
      <c r="A13" s="126" t="s">
        <v>153</v>
      </c>
      <c r="B13" s="127"/>
      <c r="C13" s="128"/>
      <c r="D13" s="126" t="s">
        <v>154</v>
      </c>
      <c r="E13" s="128"/>
      <c r="F13" s="126" t="s">
        <v>155</v>
      </c>
      <c r="G13" s="128"/>
      <c r="H13" s="126" t="s">
        <v>156</v>
      </c>
      <c r="I13" s="128"/>
    </row>
    <row r="14" spans="1:9" ht="12.75">
      <c r="A14" s="140" t="s">
        <v>150</v>
      </c>
      <c r="B14" s="141"/>
      <c r="C14" s="142"/>
      <c r="D14" s="135">
        <v>0</v>
      </c>
      <c r="E14" s="136"/>
      <c r="F14" s="117">
        <v>0</v>
      </c>
      <c r="G14" s="118"/>
      <c r="H14" s="117">
        <v>0</v>
      </c>
      <c r="I14" s="118"/>
    </row>
    <row r="15" spans="1:9" ht="12.75">
      <c r="A15" s="132" t="s">
        <v>45</v>
      </c>
      <c r="B15" s="133"/>
      <c r="C15" s="134"/>
      <c r="D15" s="135">
        <v>0</v>
      </c>
      <c r="E15" s="136"/>
      <c r="F15" s="117">
        <v>0</v>
      </c>
      <c r="G15" s="118"/>
      <c r="H15" s="117">
        <v>0</v>
      </c>
      <c r="I15" s="118"/>
    </row>
    <row r="16" spans="1:9" ht="12.75">
      <c r="A16" s="137" t="s">
        <v>51</v>
      </c>
      <c r="B16" s="138"/>
      <c r="C16" s="139"/>
      <c r="D16" s="135">
        <v>0</v>
      </c>
      <c r="E16" s="136"/>
      <c r="F16" s="117">
        <v>0</v>
      </c>
      <c r="G16" s="118"/>
      <c r="H16" s="117">
        <v>0</v>
      </c>
      <c r="I16" s="118"/>
    </row>
    <row r="17" spans="1:9" ht="25.5" customHeight="1">
      <c r="A17" s="143" t="s">
        <v>157</v>
      </c>
      <c r="B17" s="144"/>
      <c r="C17" s="145"/>
      <c r="D17" s="146" t="s">
        <v>225</v>
      </c>
      <c r="E17" s="147"/>
      <c r="F17" s="147"/>
      <c r="G17" s="147"/>
      <c r="H17" s="147"/>
      <c r="I17" s="148"/>
    </row>
    <row r="18" spans="1:9" ht="12.75">
      <c r="A18" s="120" t="s">
        <v>40</v>
      </c>
      <c r="B18" s="120"/>
      <c r="C18" s="120"/>
      <c r="D18" s="120"/>
      <c r="E18" s="120"/>
      <c r="F18" s="120"/>
      <c r="G18" s="120"/>
      <c r="H18" s="120"/>
      <c r="I18" s="121"/>
    </row>
    <row r="19" spans="1:9" s="99" customFormat="1" ht="12.75" customHeight="1">
      <c r="A19" s="122" t="s">
        <v>221</v>
      </c>
      <c r="B19" s="120"/>
      <c r="C19" s="120"/>
      <c r="D19" s="120"/>
      <c r="E19" s="120"/>
      <c r="F19" s="120"/>
      <c r="G19" s="120"/>
      <c r="H19" s="120"/>
      <c r="I19" s="120"/>
    </row>
    <row r="20" spans="1:9" ht="12.75">
      <c r="A20" s="39" t="s">
        <v>158</v>
      </c>
      <c r="B20" s="39" t="s">
        <v>159</v>
      </c>
      <c r="C20" s="39" t="s">
        <v>160</v>
      </c>
      <c r="D20" s="39" t="s">
        <v>161</v>
      </c>
      <c r="E20" s="39" t="s">
        <v>22</v>
      </c>
      <c r="F20" s="40" t="s">
        <v>162</v>
      </c>
      <c r="G20" s="41" t="s">
        <v>163</v>
      </c>
      <c r="H20" s="40" t="s">
        <v>164</v>
      </c>
      <c r="I20" s="42"/>
    </row>
    <row r="21" spans="1:9" ht="12.75">
      <c r="A21" s="43" t="s">
        <v>165</v>
      </c>
      <c r="B21" s="43"/>
      <c r="C21" s="43" t="s">
        <v>166</v>
      </c>
      <c r="D21" s="43" t="s">
        <v>167</v>
      </c>
      <c r="E21" s="43" t="s">
        <v>168</v>
      </c>
      <c r="F21" s="44" t="s">
        <v>169</v>
      </c>
      <c r="G21" s="45" t="s">
        <v>167</v>
      </c>
      <c r="H21" s="46" t="s">
        <v>170</v>
      </c>
      <c r="I21" s="45"/>
    </row>
    <row r="22" spans="1:9" ht="12.75">
      <c r="A22" s="47"/>
      <c r="B22" s="47"/>
      <c r="C22" s="47"/>
      <c r="D22" s="47"/>
      <c r="E22" s="48" t="s">
        <v>171</v>
      </c>
      <c r="F22" s="49" t="s">
        <v>172</v>
      </c>
      <c r="G22" s="49" t="s">
        <v>172</v>
      </c>
      <c r="H22" s="49" t="s">
        <v>173</v>
      </c>
      <c r="I22" s="49" t="s">
        <v>172</v>
      </c>
    </row>
    <row r="23" spans="1:9" ht="12.75">
      <c r="A23" s="47"/>
      <c r="B23" s="47"/>
      <c r="C23" s="47"/>
      <c r="D23" s="47"/>
      <c r="E23" s="43" t="s">
        <v>174</v>
      </c>
      <c r="F23" s="50" t="s">
        <v>175</v>
      </c>
      <c r="G23" s="50" t="s">
        <v>176</v>
      </c>
      <c r="H23" s="50" t="s">
        <v>177</v>
      </c>
      <c r="I23" s="50" t="s">
        <v>175</v>
      </c>
    </row>
    <row r="24" spans="1:9" ht="12.75">
      <c r="A24" s="47"/>
      <c r="B24" s="47"/>
      <c r="C24" s="47"/>
      <c r="D24" s="47"/>
      <c r="E24" s="51"/>
      <c r="F24" s="50" t="s">
        <v>178</v>
      </c>
      <c r="G24" s="50" t="s">
        <v>179</v>
      </c>
      <c r="H24" s="50"/>
      <c r="I24" s="50" t="s">
        <v>180</v>
      </c>
    </row>
    <row r="25" spans="1:9" ht="12.75">
      <c r="A25" s="52" t="s">
        <v>52</v>
      </c>
      <c r="B25" s="52" t="s">
        <v>53</v>
      </c>
      <c r="C25" s="52" t="s">
        <v>54</v>
      </c>
      <c r="D25" s="52" t="s">
        <v>55</v>
      </c>
      <c r="E25" s="52" t="s">
        <v>56</v>
      </c>
      <c r="F25" s="52" t="s">
        <v>57</v>
      </c>
      <c r="G25" s="52" t="s">
        <v>58</v>
      </c>
      <c r="H25" s="52" t="s">
        <v>59</v>
      </c>
      <c r="I25" s="52" t="s">
        <v>181</v>
      </c>
    </row>
    <row r="26" spans="1:9" ht="12.75">
      <c r="A26" s="53" t="s">
        <v>0</v>
      </c>
      <c r="B26" s="54" t="s">
        <v>182</v>
      </c>
      <c r="C26" s="55"/>
      <c r="D26" s="56"/>
      <c r="E26" s="56"/>
      <c r="F26" s="57"/>
      <c r="G26" s="58"/>
      <c r="H26" s="57"/>
      <c r="I26" s="58"/>
    </row>
    <row r="27" spans="1:9" ht="12.75">
      <c r="A27" s="59" t="s">
        <v>183</v>
      </c>
      <c r="B27" s="59" t="s">
        <v>1</v>
      </c>
      <c r="C27" s="55"/>
      <c r="D27" s="56"/>
      <c r="E27" s="56"/>
      <c r="F27" s="57"/>
      <c r="G27" s="58"/>
      <c r="H27" s="57"/>
      <c r="I27" s="58"/>
    </row>
    <row r="28" spans="1:9" ht="12.75">
      <c r="A28" s="60" t="s">
        <v>2</v>
      </c>
      <c r="B28" s="61" t="s">
        <v>184</v>
      </c>
      <c r="C28" s="58">
        <v>31</v>
      </c>
      <c r="D28" s="55">
        <v>854316</v>
      </c>
      <c r="E28" s="55">
        <v>854316</v>
      </c>
      <c r="F28" s="62">
        <f>(D28/D65)*100</f>
        <v>2.8801958402093364</v>
      </c>
      <c r="G28" s="63">
        <f>(D28/D70)*100</f>
        <v>2.8801958402093364</v>
      </c>
      <c r="H28" s="56">
        <v>0</v>
      </c>
      <c r="I28" s="63">
        <v>0</v>
      </c>
    </row>
    <row r="29" spans="1:9" ht="12.75">
      <c r="A29" s="60" t="s">
        <v>3</v>
      </c>
      <c r="B29" s="64" t="s">
        <v>185</v>
      </c>
      <c r="C29" s="58">
        <v>0</v>
      </c>
      <c r="D29" s="55">
        <v>0</v>
      </c>
      <c r="E29" s="55">
        <v>0</v>
      </c>
      <c r="F29" s="62">
        <f>(D29/(D40+D64))*100</f>
        <v>0</v>
      </c>
      <c r="G29" s="63">
        <f>(D29/D70)*100</f>
        <v>0</v>
      </c>
      <c r="H29" s="56">
        <v>0</v>
      </c>
      <c r="I29" s="63">
        <v>0</v>
      </c>
    </row>
    <row r="30" spans="1:9" ht="12.75">
      <c r="A30" s="60" t="s">
        <v>4</v>
      </c>
      <c r="B30" s="57" t="s">
        <v>5</v>
      </c>
      <c r="C30" s="58">
        <v>20</v>
      </c>
      <c r="D30" s="55">
        <f>14062238+2395+25000+23603+6000</f>
        <v>14119236</v>
      </c>
      <c r="E30" s="55">
        <f>14062238+2395+25000+23603+6000</f>
        <v>14119236</v>
      </c>
      <c r="F30" s="62">
        <f>(D30/D65)*100</f>
        <v>47.60084651830694</v>
      </c>
      <c r="G30" s="63">
        <f>(D30/D70)*100</f>
        <v>47.60084651830694</v>
      </c>
      <c r="H30" s="56">
        <v>0</v>
      </c>
      <c r="I30" s="63">
        <v>0</v>
      </c>
    </row>
    <row r="31" spans="1:9" ht="12.75">
      <c r="A31" s="60" t="s">
        <v>41</v>
      </c>
      <c r="B31" s="57" t="s">
        <v>186</v>
      </c>
      <c r="C31" s="58">
        <v>0</v>
      </c>
      <c r="D31" s="65">
        <v>0</v>
      </c>
      <c r="E31" s="55">
        <v>0</v>
      </c>
      <c r="F31" s="62">
        <f>(D31/(D40+D64))*100</f>
        <v>0</v>
      </c>
      <c r="G31" s="63">
        <f>(D31/D70)*100</f>
        <v>0</v>
      </c>
      <c r="H31" s="56">
        <v>0</v>
      </c>
      <c r="I31" s="63">
        <v>0</v>
      </c>
    </row>
    <row r="32" spans="1:9" ht="12.75">
      <c r="A32" s="60" t="s">
        <v>6</v>
      </c>
      <c r="B32" s="58" t="s">
        <v>7</v>
      </c>
      <c r="C32" s="58">
        <v>0</v>
      </c>
      <c r="D32" s="55">
        <v>0</v>
      </c>
      <c r="E32" s="55">
        <v>0</v>
      </c>
      <c r="F32" s="62">
        <f>(D32/(D40+D64)*100)</f>
        <v>0</v>
      </c>
      <c r="G32" s="63">
        <f>(D32/D70)*100</f>
        <v>0</v>
      </c>
      <c r="H32" s="56">
        <v>0</v>
      </c>
      <c r="I32" s="63">
        <v>0</v>
      </c>
    </row>
    <row r="33" spans="1:9" ht="12.75">
      <c r="A33" s="66"/>
      <c r="B33" s="67" t="s">
        <v>187</v>
      </c>
      <c r="C33" s="68">
        <f aca="true" t="shared" si="0" ref="C33:H33">SUM(C28:C32)</f>
        <v>51</v>
      </c>
      <c r="D33" s="68">
        <f t="shared" si="0"/>
        <v>14973552</v>
      </c>
      <c r="E33" s="68">
        <f t="shared" si="0"/>
        <v>14973552</v>
      </c>
      <c r="F33" s="69">
        <f t="shared" si="0"/>
        <v>50.48104235851628</v>
      </c>
      <c r="G33" s="69">
        <f t="shared" si="0"/>
        <v>50.48104235851628</v>
      </c>
      <c r="H33" s="69">
        <f t="shared" si="0"/>
        <v>0</v>
      </c>
      <c r="I33" s="69">
        <f>IF(ISERROR(H33/D33*100),0,H33/D33*100)</f>
        <v>0</v>
      </c>
    </row>
    <row r="34" spans="1:9" ht="12.75">
      <c r="A34" s="66" t="s">
        <v>188</v>
      </c>
      <c r="B34" s="59" t="s">
        <v>8</v>
      </c>
      <c r="C34" s="70"/>
      <c r="D34" s="70"/>
      <c r="E34" s="70"/>
      <c r="F34" s="71"/>
      <c r="G34" s="71"/>
      <c r="H34" s="71"/>
      <c r="I34" s="71"/>
    </row>
    <row r="35" spans="1:9" ht="24">
      <c r="A35" s="60" t="s">
        <v>2</v>
      </c>
      <c r="B35" s="61" t="s">
        <v>189</v>
      </c>
      <c r="C35" s="58">
        <v>0</v>
      </c>
      <c r="D35" s="55">
        <v>0</v>
      </c>
      <c r="E35" s="55">
        <v>0</v>
      </c>
      <c r="F35" s="62">
        <f>(D35/(D40+D64))*100</f>
        <v>0</v>
      </c>
      <c r="G35" s="63">
        <f>(D35/D70)*100</f>
        <v>0</v>
      </c>
      <c r="H35" s="56">
        <v>0</v>
      </c>
      <c r="I35" s="63">
        <v>0</v>
      </c>
    </row>
    <row r="36" spans="1:9" ht="12.75">
      <c r="A36" s="60" t="s">
        <v>3</v>
      </c>
      <c r="B36" s="57" t="s">
        <v>5</v>
      </c>
      <c r="C36" s="58">
        <v>0</v>
      </c>
      <c r="D36" s="55">
        <v>0</v>
      </c>
      <c r="E36" s="55">
        <v>0</v>
      </c>
      <c r="F36" s="62">
        <f>(D36/(D40+D64))*100</f>
        <v>0</v>
      </c>
      <c r="G36" s="63">
        <f>(D36/D70)*100</f>
        <v>0</v>
      </c>
      <c r="H36" s="56">
        <v>0</v>
      </c>
      <c r="I36" s="63">
        <v>0</v>
      </c>
    </row>
    <row r="37" spans="1:9" ht="12.75">
      <c r="A37" s="60" t="s">
        <v>4</v>
      </c>
      <c r="B37" s="58" t="s">
        <v>9</v>
      </c>
      <c r="C37" s="58">
        <v>0</v>
      </c>
      <c r="D37" s="55">
        <v>0</v>
      </c>
      <c r="E37" s="55">
        <v>0</v>
      </c>
      <c r="F37" s="62">
        <f>(D37/(D40+D64))*100</f>
        <v>0</v>
      </c>
      <c r="G37" s="63">
        <f>(D37/D70)*100</f>
        <v>0</v>
      </c>
      <c r="H37" s="56">
        <v>0</v>
      </c>
      <c r="I37" s="63">
        <v>0</v>
      </c>
    </row>
    <row r="38" spans="1:9" ht="12.75">
      <c r="A38" s="60" t="s">
        <v>41</v>
      </c>
      <c r="B38" s="72" t="s">
        <v>7</v>
      </c>
      <c r="C38" s="58">
        <v>0</v>
      </c>
      <c r="D38" s="55">
        <v>0</v>
      </c>
      <c r="E38" s="55">
        <v>0</v>
      </c>
      <c r="F38" s="62">
        <f>(D38/(D40+D64))*100</f>
        <v>0</v>
      </c>
      <c r="G38" s="63">
        <f>(D38/D70)*100</f>
        <v>0</v>
      </c>
      <c r="H38" s="56">
        <v>0</v>
      </c>
      <c r="I38" s="63">
        <v>0</v>
      </c>
    </row>
    <row r="39" spans="1:9" ht="12.75">
      <c r="A39" s="73"/>
      <c r="B39" s="67" t="s">
        <v>190</v>
      </c>
      <c r="C39" s="68">
        <f aca="true" t="shared" si="1" ref="C39:H39">SUM(C35:C38)</f>
        <v>0</v>
      </c>
      <c r="D39" s="68">
        <f t="shared" si="1"/>
        <v>0</v>
      </c>
      <c r="E39" s="68">
        <f t="shared" si="1"/>
        <v>0</v>
      </c>
      <c r="F39" s="69">
        <f t="shared" si="1"/>
        <v>0</v>
      </c>
      <c r="G39" s="69">
        <f t="shared" si="1"/>
        <v>0</v>
      </c>
      <c r="H39" s="69">
        <f t="shared" si="1"/>
        <v>0</v>
      </c>
      <c r="I39" s="69">
        <f>IF(ISERROR(H39/D39*100),0,H39/D39*100)</f>
        <v>0</v>
      </c>
    </row>
    <row r="40" spans="1:9" ht="32.25" customHeight="1">
      <c r="A40" s="74"/>
      <c r="B40" s="75" t="s">
        <v>191</v>
      </c>
      <c r="C40" s="68">
        <f aca="true" t="shared" si="2" ref="C40:H40">(C33+C39)</f>
        <v>51</v>
      </c>
      <c r="D40" s="68">
        <f t="shared" si="2"/>
        <v>14973552</v>
      </c>
      <c r="E40" s="68">
        <f t="shared" si="2"/>
        <v>14973552</v>
      </c>
      <c r="F40" s="69">
        <f t="shared" si="2"/>
        <v>50.48104235851628</v>
      </c>
      <c r="G40" s="69">
        <f t="shared" si="2"/>
        <v>50.48104235851628</v>
      </c>
      <c r="H40" s="69">
        <f t="shared" si="2"/>
        <v>0</v>
      </c>
      <c r="I40" s="69">
        <f>IF(ISERROR(H40/D40*100),0,H40/D40*100)</f>
        <v>0</v>
      </c>
    </row>
    <row r="41" spans="1:9" ht="12.75">
      <c r="A41" s="76" t="s">
        <v>10</v>
      </c>
      <c r="B41" s="77" t="s">
        <v>17</v>
      </c>
      <c r="C41" s="65"/>
      <c r="D41" s="65"/>
      <c r="E41" s="65"/>
      <c r="F41" s="63"/>
      <c r="G41" s="63"/>
      <c r="H41" s="63"/>
      <c r="I41" s="63"/>
    </row>
    <row r="42" spans="1:9" ht="12.75">
      <c r="A42" s="66" t="s">
        <v>183</v>
      </c>
      <c r="B42" s="59" t="s">
        <v>9</v>
      </c>
      <c r="C42" s="78"/>
      <c r="D42" s="78"/>
      <c r="E42" s="78"/>
      <c r="F42" s="79"/>
      <c r="G42" s="80"/>
      <c r="H42" s="79"/>
      <c r="I42" s="80"/>
    </row>
    <row r="43" spans="1:9" ht="12.75">
      <c r="A43" s="60" t="s">
        <v>2</v>
      </c>
      <c r="B43" s="58" t="s">
        <v>192</v>
      </c>
      <c r="C43" s="65">
        <v>11</v>
      </c>
      <c r="D43" s="65">
        <v>1270551</v>
      </c>
      <c r="E43" s="65">
        <v>1270101</v>
      </c>
      <c r="F43" s="62">
        <f aca="true" t="shared" si="3" ref="F43:F50">D43/29661733*100</f>
        <v>4.283468535031314</v>
      </c>
      <c r="G43" s="63">
        <f aca="true" t="shared" si="4" ref="G43:G50">(D43/29661733)*100</f>
        <v>4.283468535031314</v>
      </c>
      <c r="H43" s="56"/>
      <c r="I43" s="63"/>
    </row>
    <row r="44" spans="1:9" ht="12.75">
      <c r="A44" s="60" t="s">
        <v>3</v>
      </c>
      <c r="B44" s="58" t="s">
        <v>186</v>
      </c>
      <c r="C44" s="65">
        <v>30</v>
      </c>
      <c r="D44" s="65">
        <v>64101</v>
      </c>
      <c r="E44" s="65">
        <v>46232</v>
      </c>
      <c r="F44" s="62">
        <f t="shared" si="3"/>
        <v>0.21610672579380308</v>
      </c>
      <c r="G44" s="63">
        <f t="shared" si="4"/>
        <v>0.21610672579380308</v>
      </c>
      <c r="H44" s="56"/>
      <c r="I44" s="63"/>
    </row>
    <row r="45" spans="1:9" ht="12.75">
      <c r="A45" s="60" t="s">
        <v>4</v>
      </c>
      <c r="B45" s="58" t="s">
        <v>185</v>
      </c>
      <c r="C45" s="65">
        <v>1</v>
      </c>
      <c r="D45" s="65">
        <v>336</v>
      </c>
      <c r="E45" s="65">
        <v>0</v>
      </c>
      <c r="F45" s="62">
        <f t="shared" si="3"/>
        <v>0.0011327726535735453</v>
      </c>
      <c r="G45" s="63">
        <f t="shared" si="4"/>
        <v>0.0011327726535735453</v>
      </c>
      <c r="H45" s="56"/>
      <c r="I45" s="63"/>
    </row>
    <row r="46" spans="1:9" ht="12.75">
      <c r="A46" s="60" t="s">
        <v>41</v>
      </c>
      <c r="B46" s="58" t="s">
        <v>193</v>
      </c>
      <c r="C46" s="65">
        <v>0</v>
      </c>
      <c r="D46" s="65">
        <v>0</v>
      </c>
      <c r="E46" s="65">
        <v>0</v>
      </c>
      <c r="F46" s="62">
        <f t="shared" si="3"/>
        <v>0</v>
      </c>
      <c r="G46" s="63">
        <f t="shared" si="4"/>
        <v>0</v>
      </c>
      <c r="H46" s="56"/>
      <c r="I46" s="63"/>
    </row>
    <row r="47" spans="1:9" ht="12.75">
      <c r="A47" s="60" t="s">
        <v>6</v>
      </c>
      <c r="B47" s="58" t="s">
        <v>18</v>
      </c>
      <c r="C47" s="65">
        <v>2</v>
      </c>
      <c r="D47" s="65">
        <v>548767</v>
      </c>
      <c r="E47" s="65">
        <v>548767</v>
      </c>
      <c r="F47" s="62">
        <f t="shared" si="3"/>
        <v>1.8500840797130769</v>
      </c>
      <c r="G47" s="63">
        <f t="shared" si="4"/>
        <v>1.8500840797130769</v>
      </c>
      <c r="H47" s="56"/>
      <c r="I47" s="63"/>
    </row>
    <row r="48" spans="1:9" ht="12.75">
      <c r="A48" s="60" t="s">
        <v>11</v>
      </c>
      <c r="B48" s="58" t="s">
        <v>12</v>
      </c>
      <c r="C48" s="65">
        <v>19</v>
      </c>
      <c r="D48" s="65">
        <v>318485</v>
      </c>
      <c r="E48" s="65">
        <v>317585</v>
      </c>
      <c r="F48" s="62">
        <f t="shared" si="3"/>
        <v>1.073723507658841</v>
      </c>
      <c r="G48" s="63">
        <f t="shared" si="4"/>
        <v>1.073723507658841</v>
      </c>
      <c r="H48" s="56"/>
      <c r="I48" s="63"/>
    </row>
    <row r="49" spans="1:9" ht="12.75">
      <c r="A49" s="60" t="s">
        <v>13</v>
      </c>
      <c r="B49" s="58" t="s">
        <v>20</v>
      </c>
      <c r="C49" s="65">
        <v>0</v>
      </c>
      <c r="D49" s="65">
        <v>0</v>
      </c>
      <c r="E49" s="65">
        <v>0</v>
      </c>
      <c r="F49" s="62">
        <f t="shared" si="3"/>
        <v>0</v>
      </c>
      <c r="G49" s="63">
        <f t="shared" si="4"/>
        <v>0</v>
      </c>
      <c r="H49" s="56"/>
      <c r="I49" s="63"/>
    </row>
    <row r="50" spans="1:9" ht="12.75">
      <c r="A50" s="60" t="s">
        <v>14</v>
      </c>
      <c r="B50" s="58" t="s">
        <v>194</v>
      </c>
      <c r="C50" s="65">
        <v>3</v>
      </c>
      <c r="D50" s="65">
        <v>609</v>
      </c>
      <c r="E50" s="65">
        <v>609</v>
      </c>
      <c r="F50" s="62">
        <f t="shared" si="3"/>
        <v>0.002053150434602051</v>
      </c>
      <c r="G50" s="63">
        <f t="shared" si="4"/>
        <v>0.002053150434602051</v>
      </c>
      <c r="H50" s="63"/>
      <c r="I50" s="63"/>
    </row>
    <row r="51" spans="1:9" ht="12.75">
      <c r="A51" s="74"/>
      <c r="B51" s="81" t="s">
        <v>195</v>
      </c>
      <c r="C51" s="68">
        <f>SUM(C43:C50)</f>
        <v>66</v>
      </c>
      <c r="D51" s="68">
        <f>SUM(D43:D50)</f>
        <v>2202849</v>
      </c>
      <c r="E51" s="68">
        <f>SUM(E43:E50)</f>
        <v>2183294</v>
      </c>
      <c r="F51" s="69">
        <f>SUM(F43:F50)</f>
        <v>7.4265687712852095</v>
      </c>
      <c r="G51" s="69">
        <f>SUM(G43:G50)</f>
        <v>7.4265687712852095</v>
      </c>
      <c r="H51" s="69"/>
      <c r="I51" s="69"/>
    </row>
    <row r="52" spans="1:9" ht="12.75">
      <c r="A52" s="59" t="s">
        <v>188</v>
      </c>
      <c r="B52" s="59" t="s">
        <v>15</v>
      </c>
      <c r="C52" s="70"/>
      <c r="D52" s="70"/>
      <c r="E52" s="70"/>
      <c r="F52" s="71"/>
      <c r="G52" s="71"/>
      <c r="H52" s="71"/>
      <c r="I52" s="71"/>
    </row>
    <row r="53" spans="1:9" ht="12.75">
      <c r="A53" s="60" t="s">
        <v>2</v>
      </c>
      <c r="B53" s="72" t="s">
        <v>5</v>
      </c>
      <c r="C53" s="65">
        <v>416</v>
      </c>
      <c r="D53" s="65">
        <f>3604854-2395-25000-23603-6000</f>
        <v>3547856</v>
      </c>
      <c r="E53" s="65">
        <f>3570839-2395-25000-23603-6000</f>
        <v>3513841</v>
      </c>
      <c r="F53" s="62">
        <f aca="true" t="shared" si="5" ref="F53:F62">D53/29661733*100</f>
        <v>11.96105433219293</v>
      </c>
      <c r="G53" s="63">
        <f aca="true" t="shared" si="6" ref="G53:G62">(D53/29661733)*100</f>
        <v>11.96105433219293</v>
      </c>
      <c r="H53" s="56"/>
      <c r="I53" s="63"/>
    </row>
    <row r="54" spans="1:9" ht="35.25" customHeight="1">
      <c r="A54" s="82" t="s">
        <v>196</v>
      </c>
      <c r="B54" s="83" t="s">
        <v>197</v>
      </c>
      <c r="C54" s="65">
        <v>28918</v>
      </c>
      <c r="D54" s="65">
        <v>5155641</v>
      </c>
      <c r="E54" s="65">
        <v>4075979</v>
      </c>
      <c r="F54" s="62">
        <f t="shared" si="5"/>
        <v>17.381455763221926</v>
      </c>
      <c r="G54" s="63">
        <f t="shared" si="6"/>
        <v>17.381455763221926</v>
      </c>
      <c r="H54" s="56"/>
      <c r="I54" s="63"/>
    </row>
    <row r="55" spans="1:9" ht="36" customHeight="1">
      <c r="A55" s="60" t="s">
        <v>198</v>
      </c>
      <c r="B55" s="83" t="s">
        <v>199</v>
      </c>
      <c r="C55" s="65">
        <v>84</v>
      </c>
      <c r="D55" s="65">
        <v>3635604</v>
      </c>
      <c r="E55" s="65">
        <v>3608565</v>
      </c>
      <c r="F55" s="62">
        <f t="shared" si="5"/>
        <v>12.256883304829156</v>
      </c>
      <c r="G55" s="63">
        <f t="shared" si="6"/>
        <v>12.256883304829156</v>
      </c>
      <c r="H55" s="56"/>
      <c r="I55" s="63"/>
    </row>
    <row r="56" spans="1:9" ht="12.75">
      <c r="A56" s="82" t="s">
        <v>4</v>
      </c>
      <c r="B56" s="84" t="s">
        <v>200</v>
      </c>
      <c r="C56" s="65">
        <v>0</v>
      </c>
      <c r="D56" s="65">
        <v>0</v>
      </c>
      <c r="E56" s="65">
        <v>0</v>
      </c>
      <c r="F56" s="62">
        <f t="shared" si="5"/>
        <v>0</v>
      </c>
      <c r="G56" s="63">
        <f t="shared" si="6"/>
        <v>0</v>
      </c>
      <c r="H56" s="62"/>
      <c r="I56" s="63"/>
    </row>
    <row r="57" spans="1:9" ht="12.75">
      <c r="A57" s="60" t="s">
        <v>201</v>
      </c>
      <c r="B57" s="85" t="s">
        <v>202</v>
      </c>
      <c r="C57" s="65">
        <v>130</v>
      </c>
      <c r="D57" s="65">
        <v>86695</v>
      </c>
      <c r="E57" s="65">
        <v>81870</v>
      </c>
      <c r="F57" s="62">
        <f t="shared" si="5"/>
        <v>0.29227894405225746</v>
      </c>
      <c r="G57" s="63">
        <f t="shared" si="6"/>
        <v>0.29227894405225746</v>
      </c>
      <c r="H57" s="56"/>
      <c r="I57" s="63"/>
    </row>
    <row r="58" spans="1:9" ht="12.75">
      <c r="A58" s="60" t="s">
        <v>203</v>
      </c>
      <c r="B58" s="85" t="s">
        <v>204</v>
      </c>
      <c r="C58" s="65">
        <v>75</v>
      </c>
      <c r="D58" s="65">
        <v>40769</v>
      </c>
      <c r="E58" s="65">
        <v>40769</v>
      </c>
      <c r="F58" s="62">
        <f t="shared" si="5"/>
        <v>0.13744645331410676</v>
      </c>
      <c r="G58" s="63">
        <f t="shared" si="6"/>
        <v>0.13744645331410676</v>
      </c>
      <c r="H58" s="56"/>
      <c r="I58" s="63"/>
    </row>
    <row r="59" spans="1:9" ht="12.75">
      <c r="A59" s="60" t="s">
        <v>205</v>
      </c>
      <c r="B59" s="85" t="s">
        <v>206</v>
      </c>
      <c r="C59" s="65">
        <v>0</v>
      </c>
      <c r="D59" s="65">
        <v>0</v>
      </c>
      <c r="E59" s="65">
        <v>0</v>
      </c>
      <c r="F59" s="62">
        <f t="shared" si="5"/>
        <v>0</v>
      </c>
      <c r="G59" s="63">
        <f t="shared" si="6"/>
        <v>0</v>
      </c>
      <c r="H59" s="56"/>
      <c r="I59" s="63"/>
    </row>
    <row r="60" spans="1:9" ht="12.75">
      <c r="A60" s="60" t="s">
        <v>207</v>
      </c>
      <c r="B60" s="85" t="s">
        <v>208</v>
      </c>
      <c r="C60" s="65">
        <v>0</v>
      </c>
      <c r="D60" s="65">
        <v>0</v>
      </c>
      <c r="E60" s="65">
        <v>0</v>
      </c>
      <c r="F60" s="62">
        <f t="shared" si="5"/>
        <v>0</v>
      </c>
      <c r="G60" s="63">
        <f t="shared" si="6"/>
        <v>0</v>
      </c>
      <c r="H60" s="56"/>
      <c r="I60" s="63"/>
    </row>
    <row r="61" spans="1:9" ht="12.75">
      <c r="A61" s="60" t="s">
        <v>209</v>
      </c>
      <c r="B61" s="85" t="s">
        <v>210</v>
      </c>
      <c r="C61" s="65">
        <v>1</v>
      </c>
      <c r="D61" s="65">
        <v>200</v>
      </c>
      <c r="E61" s="65">
        <v>200</v>
      </c>
      <c r="F61" s="62">
        <f t="shared" si="5"/>
        <v>0.0006742694366509199</v>
      </c>
      <c r="G61" s="63">
        <f t="shared" si="6"/>
        <v>0.0006742694366509199</v>
      </c>
      <c r="H61" s="56"/>
      <c r="I61" s="63"/>
    </row>
    <row r="62" spans="1:9" ht="12.75">
      <c r="A62" s="60" t="s">
        <v>211</v>
      </c>
      <c r="B62" s="57" t="s">
        <v>230</v>
      </c>
      <c r="C62" s="65">
        <v>61</v>
      </c>
      <c r="D62" s="65">
        <v>18567</v>
      </c>
      <c r="E62" s="65">
        <v>18567</v>
      </c>
      <c r="F62" s="62">
        <f t="shared" si="5"/>
        <v>0.06259580315148815</v>
      </c>
      <c r="G62" s="63">
        <f t="shared" si="6"/>
        <v>0.06259580315148815</v>
      </c>
      <c r="H62" s="56"/>
      <c r="I62" s="63"/>
    </row>
    <row r="63" spans="1:9" ht="12.75">
      <c r="A63" s="74"/>
      <c r="B63" s="67" t="s">
        <v>212</v>
      </c>
      <c r="C63" s="68">
        <f>SUM(C53:C62)</f>
        <v>29685</v>
      </c>
      <c r="D63" s="68">
        <f>SUM(D53:D62)</f>
        <v>12485332</v>
      </c>
      <c r="E63" s="68">
        <f>SUM(E53:E62)</f>
        <v>11339791</v>
      </c>
      <c r="F63" s="86">
        <f>SUM(F53:F62)</f>
        <v>42.09238887019851</v>
      </c>
      <c r="G63" s="69">
        <f>SUM(G53:G62)</f>
        <v>42.09238887019851</v>
      </c>
      <c r="H63" s="69"/>
      <c r="I63" s="69"/>
    </row>
    <row r="64" spans="1:9" ht="12.75">
      <c r="A64" s="74"/>
      <c r="B64" s="75" t="s">
        <v>213</v>
      </c>
      <c r="C64" s="70">
        <f>SUM(C51+C63)</f>
        <v>29751</v>
      </c>
      <c r="D64" s="70">
        <f>SUM(D51+D63)</f>
        <v>14688181</v>
      </c>
      <c r="E64" s="70">
        <f>SUM(E51+E63)</f>
        <v>13523085</v>
      </c>
      <c r="F64" s="87">
        <f>SUM(F51+F63)</f>
        <v>49.51895764148372</v>
      </c>
      <c r="G64" s="71">
        <f>SUM(G51+G63)</f>
        <v>49.51895764148372</v>
      </c>
      <c r="H64" s="88" t="s">
        <v>214</v>
      </c>
      <c r="I64" s="88" t="s">
        <v>214</v>
      </c>
    </row>
    <row r="65" spans="1:9" ht="12.75">
      <c r="A65" s="89"/>
      <c r="B65" s="90" t="s">
        <v>215</v>
      </c>
      <c r="C65" s="91">
        <f>(C40+C64)</f>
        <v>29802</v>
      </c>
      <c r="D65" s="91">
        <f>(D40+D64)</f>
        <v>29661733</v>
      </c>
      <c r="E65" s="91">
        <f>(E40+E64)</f>
        <v>28496637</v>
      </c>
      <c r="F65" s="92">
        <f>SUM(F64+F40)</f>
        <v>100</v>
      </c>
      <c r="G65" s="92">
        <f>SUM(G64+G40)</f>
        <v>100</v>
      </c>
      <c r="H65" s="93"/>
      <c r="I65" s="93"/>
    </row>
    <row r="66" spans="1:9" ht="29.25" customHeight="1">
      <c r="A66" s="60" t="s">
        <v>16</v>
      </c>
      <c r="B66" s="94" t="s">
        <v>216</v>
      </c>
      <c r="C66" s="65"/>
      <c r="D66" s="65"/>
      <c r="E66" s="65"/>
      <c r="F66" s="95"/>
      <c r="G66" s="96"/>
      <c r="H66" s="97"/>
      <c r="I66" s="88"/>
    </row>
    <row r="67" spans="1:9" ht="31.5" customHeight="1">
      <c r="A67" s="60" t="s">
        <v>201</v>
      </c>
      <c r="B67" s="94" t="s">
        <v>217</v>
      </c>
      <c r="C67" s="65">
        <v>0</v>
      </c>
      <c r="D67" s="65">
        <v>0</v>
      </c>
      <c r="E67" s="65">
        <v>0</v>
      </c>
      <c r="F67" s="88">
        <v>0</v>
      </c>
      <c r="G67" s="63">
        <f>(D67/D70)*100</f>
        <v>0</v>
      </c>
      <c r="H67" s="88" t="s">
        <v>214</v>
      </c>
      <c r="I67" s="88" t="s">
        <v>214</v>
      </c>
    </row>
    <row r="68" spans="1:9" ht="12.75">
      <c r="A68" s="60" t="s">
        <v>203</v>
      </c>
      <c r="B68" s="94" t="s">
        <v>218</v>
      </c>
      <c r="C68" s="65">
        <v>0</v>
      </c>
      <c r="D68" s="65">
        <v>0</v>
      </c>
      <c r="E68" s="65">
        <v>0</v>
      </c>
      <c r="F68" s="88">
        <v>0</v>
      </c>
      <c r="G68" s="63">
        <f>(D68/D70)*100</f>
        <v>0</v>
      </c>
      <c r="H68" s="88" t="s">
        <v>214</v>
      </c>
      <c r="I68" s="88" t="s">
        <v>214</v>
      </c>
    </row>
    <row r="69" spans="1:9" ht="30.75" customHeight="1">
      <c r="A69" s="74"/>
      <c r="B69" s="98" t="s">
        <v>220</v>
      </c>
      <c r="C69" s="68">
        <f>SUM(C67:C68)</f>
        <v>0</v>
      </c>
      <c r="D69" s="68">
        <f>SUM(D67:D68)</f>
        <v>0</v>
      </c>
      <c r="E69" s="68">
        <f>SUM(E67:E68)</f>
        <v>0</v>
      </c>
      <c r="F69" s="69">
        <v>0</v>
      </c>
      <c r="G69" s="69">
        <f>SUM(G67:G68)</f>
        <v>0</v>
      </c>
      <c r="H69" s="88" t="s">
        <v>214</v>
      </c>
      <c r="I69" s="88" t="s">
        <v>214</v>
      </c>
    </row>
    <row r="70" spans="1:9" ht="12.75">
      <c r="A70" s="70"/>
      <c r="B70" s="70" t="s">
        <v>19</v>
      </c>
      <c r="C70" s="70">
        <f>SUM(C40+C64+C69)</f>
        <v>29802</v>
      </c>
      <c r="D70" s="70">
        <f>SUM(D40+D64+D69)</f>
        <v>29661733</v>
      </c>
      <c r="E70" s="70">
        <f>SUM(E40+E64+E69)</f>
        <v>28496637</v>
      </c>
      <c r="F70" s="71">
        <f>SUM(F40+F64+F69)</f>
        <v>100</v>
      </c>
      <c r="G70" s="71">
        <f>SUM(G40+G64+G69)</f>
        <v>100</v>
      </c>
      <c r="H70" s="71">
        <f>H40</f>
        <v>0</v>
      </c>
      <c r="I70" s="71">
        <f>IF(ISERROR(H70/D70*100),0,H70/D70*100)</f>
        <v>0</v>
      </c>
    </row>
    <row r="77" ht="12.75">
      <c r="E77" s="71"/>
    </row>
  </sheetData>
  <sheetProtection/>
  <mergeCells count="59">
    <mergeCell ref="A17:C17"/>
    <mergeCell ref="D17:I17"/>
    <mergeCell ref="A16:C16"/>
    <mergeCell ref="D16:E16"/>
    <mergeCell ref="F16:G16"/>
    <mergeCell ref="H16:I16"/>
    <mergeCell ref="A15:C15"/>
    <mergeCell ref="D15:E15"/>
    <mergeCell ref="F15:G15"/>
    <mergeCell ref="H15:I15"/>
    <mergeCell ref="A14:C14"/>
    <mergeCell ref="D14:E14"/>
    <mergeCell ref="F14:G14"/>
    <mergeCell ref="H14:I14"/>
    <mergeCell ref="A13:C13"/>
    <mergeCell ref="D13:E13"/>
    <mergeCell ref="F13:G13"/>
    <mergeCell ref="H13:I13"/>
    <mergeCell ref="A12:C12"/>
    <mergeCell ref="D12:E12"/>
    <mergeCell ref="F12:G12"/>
    <mergeCell ref="H12:I12"/>
    <mergeCell ref="A11:C11"/>
    <mergeCell ref="D11:E11"/>
    <mergeCell ref="F11:G11"/>
    <mergeCell ref="H11:I11"/>
    <mergeCell ref="A10:C10"/>
    <mergeCell ref="D10:E10"/>
    <mergeCell ref="F10:G10"/>
    <mergeCell ref="H10:I10"/>
    <mergeCell ref="F6:G6"/>
    <mergeCell ref="A9:C9"/>
    <mergeCell ref="D9:E9"/>
    <mergeCell ref="F9:G9"/>
    <mergeCell ref="H9:I9"/>
    <mergeCell ref="A8:C8"/>
    <mergeCell ref="D8:E8"/>
    <mergeCell ref="F8:G8"/>
    <mergeCell ref="H8:I8"/>
    <mergeCell ref="A2:D2"/>
    <mergeCell ref="A7:C7"/>
    <mergeCell ref="D7:E7"/>
    <mergeCell ref="F7:G7"/>
    <mergeCell ref="H7:I7"/>
    <mergeCell ref="A3:D3"/>
    <mergeCell ref="E3:I3"/>
    <mergeCell ref="H5:I5"/>
    <mergeCell ref="A6:C6"/>
    <mergeCell ref="D6:E6"/>
    <mergeCell ref="E2:I2"/>
    <mergeCell ref="H6:I6"/>
    <mergeCell ref="A1:I1"/>
    <mergeCell ref="A18:I18"/>
    <mergeCell ref="A19:I19"/>
    <mergeCell ref="A4:D4"/>
    <mergeCell ref="E4:I4"/>
    <mergeCell ref="A5:C5"/>
    <mergeCell ref="D5:E5"/>
    <mergeCell ref="F5:G5"/>
  </mergeCells>
  <hyperlinks>
    <hyperlink ref="A28" location="A1a!A1" display="A1a!A1"/>
    <hyperlink ref="A29" location="A1b!A1" display="A1b!A1"/>
    <hyperlink ref="A30" location="A1c!A1" display="A1c!A1"/>
    <hyperlink ref="A31" location="A1d!A1" display="A1d!A1"/>
    <hyperlink ref="A32" location="A1e!A1" display="A1e!A1"/>
    <hyperlink ref="A35" location="A2a!A1" display="A2a!A1"/>
    <hyperlink ref="A36" location="A2b!A1" display="A2b!A1"/>
    <hyperlink ref="A37" location="A2c!A1" display="A2c!A1"/>
    <hyperlink ref="A38" location="A2d!A1" display="A2d!A1"/>
    <hyperlink ref="A43" location="B1a!A1" display="B1a!A1"/>
    <hyperlink ref="A44" location="B1b!A1" display="B1b!A1"/>
    <hyperlink ref="A45" location="B1c!A1" display="B1c!A1"/>
    <hyperlink ref="A46" location="B1d!A1" display="B1d!A1"/>
    <hyperlink ref="A47" location="B1e!A1" display="B1e!A1"/>
    <hyperlink ref="A48" location="B1f!A1" display="B1f!A1"/>
    <hyperlink ref="A49" location="B1g!A1" display="B1g!A1"/>
    <hyperlink ref="A50" location="B1h!A1" display="B1h!A1"/>
    <hyperlink ref="A53" location="B2a!A1" display="B2a!A1"/>
    <hyperlink ref="A55" location="B2b!A1" display="B2b!A1"/>
    <hyperlink ref="A57" location="'2c1'!A1" display="'2c1'!A1"/>
    <hyperlink ref="A58" location="'2c2'!A1" display="'2c2'!A1"/>
    <hyperlink ref="A59" location="'2c3'!A1" display="'2c3'!A1"/>
    <hyperlink ref="A60" location="'2c4'!A1" display="'2c4'!A1"/>
    <hyperlink ref="A61" location="'2c5'!A1" display="'2c5'!A1"/>
    <hyperlink ref="A62" location="'2c6'!A1" display="'2c6'!A1"/>
    <hyperlink ref="A67" location="'DRHolding'!A1" display="'DRHolding'!A1"/>
    <hyperlink ref="A68" location="'C2'!A1" display="'C2'!A1"/>
  </hyperlinks>
  <printOptions/>
  <pageMargins left="0.38" right="0.24" top="1" bottom="1" header="0.5" footer="0.5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B15" sqref="B15"/>
    </sheetView>
  </sheetViews>
  <sheetFormatPr defaultColWidth="9.140625" defaultRowHeight="12.75"/>
  <cols>
    <col min="2" max="2" width="110.00390625" style="0" customWidth="1"/>
  </cols>
  <sheetData>
    <row r="1" spans="1:2" ht="15.75">
      <c r="A1" s="6" t="s">
        <v>222</v>
      </c>
      <c r="B1" s="6" t="s">
        <v>39</v>
      </c>
    </row>
    <row r="2" spans="1:2" ht="24.75" customHeight="1">
      <c r="A2" s="3">
        <v>1</v>
      </c>
      <c r="B2" s="4"/>
    </row>
    <row r="3" spans="1:2" ht="24.75" customHeight="1">
      <c r="A3" s="3">
        <v>2</v>
      </c>
      <c r="B3" s="4"/>
    </row>
    <row r="4" spans="1:2" ht="24.75" customHeight="1">
      <c r="A4" s="3">
        <v>3</v>
      </c>
      <c r="B4" s="4"/>
    </row>
    <row r="5" spans="1:2" ht="24.75" customHeight="1">
      <c r="A5" s="3">
        <v>4</v>
      </c>
      <c r="B5" s="3"/>
    </row>
    <row r="6" spans="1:2" ht="24.75" customHeight="1">
      <c r="A6" s="3">
        <v>5</v>
      </c>
      <c r="B6" s="3"/>
    </row>
    <row r="7" spans="1:2" ht="24.75" customHeight="1">
      <c r="A7" s="3">
        <v>6</v>
      </c>
      <c r="B7" s="3"/>
    </row>
    <row r="8" spans="1:2" ht="24.75" customHeight="1">
      <c r="A8" s="5">
        <v>7</v>
      </c>
      <c r="B8" s="3"/>
    </row>
    <row r="9" spans="1:2" ht="24.75" customHeight="1">
      <c r="A9" s="5">
        <v>8</v>
      </c>
      <c r="B9" s="3"/>
    </row>
    <row r="10" spans="1:2" ht="24.75" customHeight="1">
      <c r="A10" s="5">
        <v>9</v>
      </c>
      <c r="B10" s="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">
      <selection activeCell="D7" sqref="D7:D57"/>
    </sheetView>
  </sheetViews>
  <sheetFormatPr defaultColWidth="9.140625" defaultRowHeight="12.75"/>
  <cols>
    <col min="1" max="1" width="5.8515625" style="0" customWidth="1"/>
    <col min="2" max="2" width="42.00390625" style="0" customWidth="1"/>
    <col min="3" max="3" width="10.421875" style="0" customWidth="1"/>
    <col min="5" max="5" width="5.8515625" style="0" customWidth="1"/>
    <col min="6" max="6" width="10.7109375" style="0" customWidth="1"/>
    <col min="10" max="10" width="8.00390625" style="0" customWidth="1"/>
    <col min="11" max="11" width="12.00390625" style="0" customWidth="1"/>
    <col min="12" max="12" width="11.28125" style="0" customWidth="1"/>
  </cols>
  <sheetData>
    <row r="1" spans="1:12" ht="15.75">
      <c r="A1" s="7" t="s">
        <v>25</v>
      </c>
      <c r="B1" s="8" t="s">
        <v>63</v>
      </c>
      <c r="C1" s="2"/>
      <c r="D1" s="2"/>
      <c r="E1" s="17"/>
      <c r="F1" s="18"/>
      <c r="G1" s="19"/>
      <c r="H1" s="2"/>
      <c r="I1" s="2"/>
      <c r="J1" s="2"/>
      <c r="K1" s="2"/>
      <c r="L1" s="105"/>
    </row>
    <row r="2" spans="1:12" ht="15.75">
      <c r="A2" s="9"/>
      <c r="B2" s="8" t="s">
        <v>64</v>
      </c>
      <c r="C2" s="2"/>
      <c r="D2" s="2"/>
      <c r="E2" s="17"/>
      <c r="F2" s="18"/>
      <c r="G2" s="19"/>
      <c r="H2" s="2"/>
      <c r="I2" s="2"/>
      <c r="J2" s="2"/>
      <c r="K2" s="2"/>
      <c r="L2" s="105"/>
    </row>
    <row r="3" spans="1:12" ht="15.75">
      <c r="A3" s="9"/>
      <c r="B3" s="2"/>
      <c r="C3" s="2"/>
      <c r="D3" s="2"/>
      <c r="E3" s="17"/>
      <c r="F3" s="18"/>
      <c r="G3" s="19"/>
      <c r="H3" s="2"/>
      <c r="I3" s="2"/>
      <c r="J3" s="2"/>
      <c r="K3" s="2"/>
      <c r="L3" s="105"/>
    </row>
    <row r="4" spans="1:12" ht="47.25" customHeight="1">
      <c r="A4" s="156" t="s">
        <v>222</v>
      </c>
      <c r="B4" s="158" t="s">
        <v>21</v>
      </c>
      <c r="C4" s="151" t="s">
        <v>65</v>
      </c>
      <c r="D4" s="151"/>
      <c r="E4" s="151" t="s">
        <v>66</v>
      </c>
      <c r="F4" s="151"/>
      <c r="G4" s="151"/>
      <c r="H4" s="149" t="s">
        <v>67</v>
      </c>
      <c r="I4" s="150"/>
      <c r="J4" s="151" t="s">
        <v>68</v>
      </c>
      <c r="K4" s="152"/>
      <c r="L4" s="154" t="s">
        <v>69</v>
      </c>
    </row>
    <row r="5" spans="1:12" ht="120" customHeight="1">
      <c r="A5" s="157"/>
      <c r="B5" s="158"/>
      <c r="C5" s="21" t="s">
        <v>89</v>
      </c>
      <c r="D5" s="21" t="s">
        <v>43</v>
      </c>
      <c r="E5" s="22" t="s">
        <v>223</v>
      </c>
      <c r="F5" s="109" t="s">
        <v>42</v>
      </c>
      <c r="G5" s="110" t="s">
        <v>44</v>
      </c>
      <c r="H5" s="23" t="s">
        <v>70</v>
      </c>
      <c r="I5" s="110" t="s">
        <v>71</v>
      </c>
      <c r="J5" s="23" t="s">
        <v>72</v>
      </c>
      <c r="K5" s="23" t="s">
        <v>73</v>
      </c>
      <c r="L5" s="155"/>
    </row>
    <row r="6" spans="1:12" ht="12.75">
      <c r="A6" s="25" t="s">
        <v>52</v>
      </c>
      <c r="B6" s="25" t="s">
        <v>53</v>
      </c>
      <c r="C6" s="25" t="s">
        <v>54</v>
      </c>
      <c r="D6" s="25" t="s">
        <v>55</v>
      </c>
      <c r="E6" s="25" t="s">
        <v>56</v>
      </c>
      <c r="F6" s="29" t="s">
        <v>60</v>
      </c>
      <c r="G6" s="25" t="s">
        <v>58</v>
      </c>
      <c r="H6" s="25" t="s">
        <v>59</v>
      </c>
      <c r="I6" s="25" t="s">
        <v>74</v>
      </c>
      <c r="J6" s="25" t="s">
        <v>75</v>
      </c>
      <c r="K6" s="25" t="s">
        <v>76</v>
      </c>
      <c r="L6" s="25" t="s">
        <v>77</v>
      </c>
    </row>
    <row r="7" spans="1:12" ht="16.5" customHeight="1">
      <c r="A7" s="13">
        <v>1</v>
      </c>
      <c r="B7" s="27" t="s">
        <v>92</v>
      </c>
      <c r="C7" s="28">
        <v>1614045</v>
      </c>
      <c r="D7" s="113">
        <f>C7*100/29661733</f>
        <v>5.44150606439617</v>
      </c>
      <c r="E7" s="28">
        <v>0</v>
      </c>
      <c r="F7" s="33">
        <v>0</v>
      </c>
      <c r="G7" s="33">
        <v>0</v>
      </c>
      <c r="H7" s="30">
        <v>0</v>
      </c>
      <c r="I7" s="33">
        <v>0</v>
      </c>
      <c r="J7" s="30">
        <v>0</v>
      </c>
      <c r="K7" s="33">
        <v>0</v>
      </c>
      <c r="L7" s="30">
        <v>0</v>
      </c>
    </row>
    <row r="8" spans="1:12" ht="16.5" customHeight="1">
      <c r="A8" s="13">
        <v>2</v>
      </c>
      <c r="B8" s="27" t="s">
        <v>228</v>
      </c>
      <c r="C8" s="28">
        <v>1439826</v>
      </c>
      <c r="D8" s="113">
        <f aca="true" t="shared" si="0" ref="D8:D57">C8*100/29661733</f>
        <v>4.854153329476737</v>
      </c>
      <c r="E8" s="28">
        <v>0</v>
      </c>
      <c r="F8" s="33">
        <v>0</v>
      </c>
      <c r="G8" s="33">
        <v>0</v>
      </c>
      <c r="H8" s="30">
        <v>0</v>
      </c>
      <c r="I8" s="33">
        <v>0</v>
      </c>
      <c r="J8" s="30">
        <v>0</v>
      </c>
      <c r="K8" s="33">
        <v>0</v>
      </c>
      <c r="L8" s="30">
        <v>0</v>
      </c>
    </row>
    <row r="9" spans="1:12" ht="16.5" customHeight="1">
      <c r="A9" s="13">
        <v>3</v>
      </c>
      <c r="B9" s="27" t="s">
        <v>93</v>
      </c>
      <c r="C9" s="28">
        <f>1375105+2395</f>
        <v>1377500</v>
      </c>
      <c r="D9" s="113">
        <f t="shared" si="0"/>
        <v>4.644030744933211</v>
      </c>
      <c r="E9" s="28">
        <v>0</v>
      </c>
      <c r="F9" s="33">
        <v>0</v>
      </c>
      <c r="G9" s="33">
        <v>0</v>
      </c>
      <c r="H9" s="30">
        <v>0</v>
      </c>
      <c r="I9" s="33">
        <v>0</v>
      </c>
      <c r="J9" s="30">
        <v>0</v>
      </c>
      <c r="K9" s="33">
        <v>0</v>
      </c>
      <c r="L9" s="30">
        <v>0</v>
      </c>
    </row>
    <row r="10" spans="1:12" ht="16.5" customHeight="1">
      <c r="A10" s="13">
        <v>4</v>
      </c>
      <c r="B10" s="27" t="s">
        <v>94</v>
      </c>
      <c r="C10" s="28">
        <v>1209769</v>
      </c>
      <c r="D10" s="113">
        <f t="shared" si="0"/>
        <v>4.078551310538733</v>
      </c>
      <c r="E10" s="28">
        <v>0</v>
      </c>
      <c r="F10" s="33">
        <v>0</v>
      </c>
      <c r="G10" s="33">
        <v>0</v>
      </c>
      <c r="H10" s="30">
        <v>0</v>
      </c>
      <c r="I10" s="33">
        <v>0</v>
      </c>
      <c r="J10" s="30">
        <v>0</v>
      </c>
      <c r="K10" s="33">
        <v>0</v>
      </c>
      <c r="L10" s="30">
        <v>0</v>
      </c>
    </row>
    <row r="11" spans="1:12" ht="16.5" customHeight="1">
      <c r="A11" s="13">
        <v>5</v>
      </c>
      <c r="B11" s="27" t="s">
        <v>95</v>
      </c>
      <c r="C11" s="28">
        <f>1093897+23603</f>
        <v>1117500</v>
      </c>
      <c r="D11" s="113">
        <f t="shared" si="0"/>
        <v>3.7674804772870147</v>
      </c>
      <c r="E11" s="28">
        <v>0</v>
      </c>
      <c r="F11" s="33">
        <v>0</v>
      </c>
      <c r="G11" s="33">
        <v>0</v>
      </c>
      <c r="H11" s="30">
        <v>0</v>
      </c>
      <c r="I11" s="33">
        <v>0</v>
      </c>
      <c r="J11" s="30">
        <v>0</v>
      </c>
      <c r="K11" s="33">
        <v>0</v>
      </c>
      <c r="L11" s="30">
        <v>0</v>
      </c>
    </row>
    <row r="12" spans="1:12" ht="16.5" customHeight="1">
      <c r="A12" s="13">
        <v>6</v>
      </c>
      <c r="B12" s="27" t="s">
        <v>96</v>
      </c>
      <c r="C12" s="28">
        <v>1039383</v>
      </c>
      <c r="D12" s="113">
        <f t="shared" si="0"/>
        <v>3.5041209493727155</v>
      </c>
      <c r="E12" s="28">
        <v>0</v>
      </c>
      <c r="F12" s="33">
        <v>0</v>
      </c>
      <c r="G12" s="33">
        <v>0</v>
      </c>
      <c r="H12" s="30">
        <v>0</v>
      </c>
      <c r="I12" s="33">
        <v>0</v>
      </c>
      <c r="J12" s="30">
        <v>0</v>
      </c>
      <c r="K12" s="33">
        <v>0</v>
      </c>
      <c r="L12" s="30">
        <v>0</v>
      </c>
    </row>
    <row r="13" spans="1:12" ht="16.5" customHeight="1">
      <c r="A13" s="13">
        <v>7</v>
      </c>
      <c r="B13" s="27" t="s">
        <v>97</v>
      </c>
      <c r="C13" s="28">
        <v>786031</v>
      </c>
      <c r="D13" s="113">
        <f t="shared" si="0"/>
        <v>2.649983397800796</v>
      </c>
      <c r="E13" s="28">
        <v>0</v>
      </c>
      <c r="F13" s="33">
        <v>0</v>
      </c>
      <c r="G13" s="33">
        <v>0</v>
      </c>
      <c r="H13" s="30">
        <v>0</v>
      </c>
      <c r="I13" s="33">
        <v>0</v>
      </c>
      <c r="J13" s="30">
        <v>0</v>
      </c>
      <c r="K13" s="33">
        <v>0</v>
      </c>
      <c r="L13" s="30">
        <v>0</v>
      </c>
    </row>
    <row r="14" spans="1:12" ht="16.5" customHeight="1">
      <c r="A14" s="13">
        <v>8</v>
      </c>
      <c r="B14" s="27" t="s">
        <v>99</v>
      </c>
      <c r="C14" s="28">
        <v>773641</v>
      </c>
      <c r="D14" s="113">
        <f t="shared" si="0"/>
        <v>2.6082124062002716</v>
      </c>
      <c r="E14" s="28">
        <v>0</v>
      </c>
      <c r="F14" s="33">
        <v>0</v>
      </c>
      <c r="G14" s="33">
        <v>0</v>
      </c>
      <c r="H14" s="30">
        <v>0</v>
      </c>
      <c r="I14" s="33">
        <v>0</v>
      </c>
      <c r="J14" s="30">
        <v>0</v>
      </c>
      <c r="K14" s="33">
        <v>0</v>
      </c>
      <c r="L14" s="30">
        <v>0</v>
      </c>
    </row>
    <row r="15" spans="1:12" ht="16.5" customHeight="1">
      <c r="A15" s="13">
        <v>9</v>
      </c>
      <c r="B15" s="27" t="s">
        <v>98</v>
      </c>
      <c r="C15" s="28">
        <v>725000</v>
      </c>
      <c r="D15" s="113">
        <f t="shared" si="0"/>
        <v>2.4442267078595847</v>
      </c>
      <c r="E15" s="28">
        <v>0</v>
      </c>
      <c r="F15" s="33">
        <v>0</v>
      </c>
      <c r="G15" s="33">
        <v>0</v>
      </c>
      <c r="H15" s="30">
        <v>0</v>
      </c>
      <c r="I15" s="33">
        <v>0</v>
      </c>
      <c r="J15" s="30">
        <v>0</v>
      </c>
      <c r="K15" s="33">
        <v>0</v>
      </c>
      <c r="L15" s="30">
        <v>0</v>
      </c>
    </row>
    <row r="16" spans="1:12" ht="16.5" customHeight="1">
      <c r="A16" s="13">
        <v>10</v>
      </c>
      <c r="B16" s="27" t="s">
        <v>229</v>
      </c>
      <c r="C16" s="28">
        <f>559440+25000</f>
        <v>584440</v>
      </c>
      <c r="D16" s="113">
        <f t="shared" si="0"/>
        <v>1.9703501477813181</v>
      </c>
      <c r="E16" s="28">
        <v>0</v>
      </c>
      <c r="F16" s="33">
        <v>0</v>
      </c>
      <c r="G16" s="33">
        <v>0</v>
      </c>
      <c r="H16" s="30">
        <v>0</v>
      </c>
      <c r="I16" s="33">
        <v>0</v>
      </c>
      <c r="J16" s="30">
        <v>0</v>
      </c>
      <c r="K16" s="33">
        <v>0</v>
      </c>
      <c r="L16" s="30">
        <v>0</v>
      </c>
    </row>
    <row r="17" spans="1:12" ht="16.5" customHeight="1">
      <c r="A17" s="13">
        <v>11</v>
      </c>
      <c r="B17" s="27" t="s">
        <v>100</v>
      </c>
      <c r="C17" s="28">
        <v>511916</v>
      </c>
      <c r="D17" s="113">
        <f t="shared" si="0"/>
        <v>1.7258465646629615</v>
      </c>
      <c r="E17" s="28">
        <v>0</v>
      </c>
      <c r="F17" s="33">
        <v>0</v>
      </c>
      <c r="G17" s="33">
        <v>0</v>
      </c>
      <c r="H17" s="30">
        <v>0</v>
      </c>
      <c r="I17" s="33">
        <v>0</v>
      </c>
      <c r="J17" s="30">
        <v>0</v>
      </c>
      <c r="K17" s="33">
        <v>0</v>
      </c>
      <c r="L17" s="30">
        <v>0</v>
      </c>
    </row>
    <row r="18" spans="1:12" ht="16.5" customHeight="1">
      <c r="A18" s="13">
        <v>12</v>
      </c>
      <c r="B18" s="27" t="s">
        <v>101</v>
      </c>
      <c r="C18" s="28">
        <v>500000</v>
      </c>
      <c r="D18" s="113">
        <f t="shared" si="0"/>
        <v>1.6856735916272998</v>
      </c>
      <c r="E18" s="28">
        <v>0</v>
      </c>
      <c r="F18" s="33">
        <v>0</v>
      </c>
      <c r="G18" s="33">
        <v>0</v>
      </c>
      <c r="H18" s="30">
        <v>0</v>
      </c>
      <c r="I18" s="33">
        <v>0</v>
      </c>
      <c r="J18" s="30">
        <v>0</v>
      </c>
      <c r="K18" s="33">
        <v>0</v>
      </c>
      <c r="L18" s="30">
        <v>0</v>
      </c>
    </row>
    <row r="19" spans="1:12" ht="16.5" customHeight="1">
      <c r="A19" s="13">
        <v>13</v>
      </c>
      <c r="B19" s="27" t="s">
        <v>103</v>
      </c>
      <c r="C19" s="28">
        <v>444245</v>
      </c>
      <c r="D19" s="113">
        <f t="shared" si="0"/>
        <v>1.4977041294249396</v>
      </c>
      <c r="E19" s="28">
        <v>0</v>
      </c>
      <c r="F19" s="33">
        <v>0</v>
      </c>
      <c r="G19" s="33">
        <v>0</v>
      </c>
      <c r="H19" s="30">
        <v>0</v>
      </c>
      <c r="I19" s="33">
        <v>0</v>
      </c>
      <c r="J19" s="30">
        <v>0</v>
      </c>
      <c r="K19" s="33">
        <v>0</v>
      </c>
      <c r="L19" s="30">
        <v>0</v>
      </c>
    </row>
    <row r="20" spans="1:12" ht="16.5" customHeight="1">
      <c r="A20" s="13">
        <v>14</v>
      </c>
      <c r="B20" s="27" t="s">
        <v>102</v>
      </c>
      <c r="C20" s="28">
        <v>436777</v>
      </c>
      <c r="D20" s="113">
        <f t="shared" si="0"/>
        <v>1.4725269086603943</v>
      </c>
      <c r="E20" s="28">
        <v>0</v>
      </c>
      <c r="F20" s="33">
        <v>0</v>
      </c>
      <c r="G20" s="33">
        <v>0</v>
      </c>
      <c r="H20" s="30">
        <v>0</v>
      </c>
      <c r="I20" s="33">
        <v>0</v>
      </c>
      <c r="J20" s="30">
        <v>0</v>
      </c>
      <c r="K20" s="33">
        <v>0</v>
      </c>
      <c r="L20" s="30">
        <v>0</v>
      </c>
    </row>
    <row r="21" spans="1:12" ht="16.5" customHeight="1">
      <c r="A21" s="13">
        <v>15</v>
      </c>
      <c r="B21" s="27" t="s">
        <v>104</v>
      </c>
      <c r="C21" s="28">
        <v>430000</v>
      </c>
      <c r="D21" s="113">
        <f t="shared" si="0"/>
        <v>1.4496792887994778</v>
      </c>
      <c r="E21" s="28">
        <v>0</v>
      </c>
      <c r="F21" s="33">
        <v>0</v>
      </c>
      <c r="G21" s="33">
        <v>0</v>
      </c>
      <c r="H21" s="30">
        <v>0</v>
      </c>
      <c r="I21" s="33">
        <v>0</v>
      </c>
      <c r="J21" s="30">
        <v>0</v>
      </c>
      <c r="K21" s="33">
        <v>0</v>
      </c>
      <c r="L21" s="30">
        <v>0</v>
      </c>
    </row>
    <row r="22" spans="1:12" ht="16.5" customHeight="1">
      <c r="A22" s="13">
        <v>16</v>
      </c>
      <c r="B22" s="27" t="s">
        <v>105</v>
      </c>
      <c r="C22" s="28">
        <v>429500</v>
      </c>
      <c r="D22" s="113">
        <f t="shared" si="0"/>
        <v>1.4479936152078505</v>
      </c>
      <c r="E22" s="28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3">
        <v>0</v>
      </c>
      <c r="L22" s="30">
        <v>0</v>
      </c>
    </row>
    <row r="23" spans="1:12" ht="16.5" customHeight="1">
      <c r="A23" s="13">
        <v>17</v>
      </c>
      <c r="B23" s="27" t="s">
        <v>106</v>
      </c>
      <c r="C23" s="28">
        <v>267959</v>
      </c>
      <c r="D23" s="113">
        <f t="shared" si="0"/>
        <v>0.9033828198777192</v>
      </c>
      <c r="E23" s="28">
        <v>0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3">
        <v>0</v>
      </c>
      <c r="L23" s="30">
        <v>0</v>
      </c>
    </row>
    <row r="24" spans="1:12" ht="16.5" customHeight="1">
      <c r="A24" s="13">
        <v>18</v>
      </c>
      <c r="B24" s="27" t="s">
        <v>109</v>
      </c>
      <c r="C24" s="28">
        <f>213879+6000</f>
        <v>219879</v>
      </c>
      <c r="D24" s="113">
        <f t="shared" si="0"/>
        <v>0.7412884473068381</v>
      </c>
      <c r="E24" s="28">
        <v>0</v>
      </c>
      <c r="F24" s="33">
        <v>0</v>
      </c>
      <c r="G24" s="33">
        <v>0</v>
      </c>
      <c r="H24" s="30">
        <v>0</v>
      </c>
      <c r="I24" s="33">
        <v>0</v>
      </c>
      <c r="J24" s="30">
        <v>0</v>
      </c>
      <c r="K24" s="33">
        <v>0</v>
      </c>
      <c r="L24" s="30">
        <v>0</v>
      </c>
    </row>
    <row r="25" spans="1:12" ht="16.5" customHeight="1">
      <c r="A25" s="13">
        <v>19</v>
      </c>
      <c r="B25" s="27" t="s">
        <v>107</v>
      </c>
      <c r="C25" s="28">
        <v>202377</v>
      </c>
      <c r="D25" s="113">
        <f t="shared" si="0"/>
        <v>0.6822831289055161</v>
      </c>
      <c r="E25" s="28">
        <v>0</v>
      </c>
      <c r="F25" s="33">
        <v>0</v>
      </c>
      <c r="G25" s="33">
        <v>0</v>
      </c>
      <c r="H25" s="30">
        <v>0</v>
      </c>
      <c r="I25" s="33">
        <v>0</v>
      </c>
      <c r="J25" s="30">
        <v>0</v>
      </c>
      <c r="K25" s="33">
        <v>0</v>
      </c>
      <c r="L25" s="30">
        <v>0</v>
      </c>
    </row>
    <row r="26" spans="1:12" ht="16.5" customHeight="1">
      <c r="A26" s="13">
        <v>20</v>
      </c>
      <c r="B26" s="27" t="s">
        <v>108</v>
      </c>
      <c r="C26" s="28">
        <v>200000</v>
      </c>
      <c r="D26" s="113">
        <f t="shared" si="0"/>
        <v>0.6742694366509199</v>
      </c>
      <c r="E26" s="28">
        <v>0</v>
      </c>
      <c r="F26" s="33">
        <v>0</v>
      </c>
      <c r="G26" s="33">
        <v>0</v>
      </c>
      <c r="H26" s="30">
        <v>0</v>
      </c>
      <c r="I26" s="33">
        <v>0</v>
      </c>
      <c r="J26" s="30">
        <v>0</v>
      </c>
      <c r="K26" s="33">
        <v>0</v>
      </c>
      <c r="L26" s="30">
        <v>0</v>
      </c>
    </row>
    <row r="27" spans="1:12" ht="16.5" customHeight="1">
      <c r="A27" s="13">
        <v>21</v>
      </c>
      <c r="B27" s="27" t="s">
        <v>110</v>
      </c>
      <c r="C27" s="28">
        <v>91375</v>
      </c>
      <c r="D27" s="113">
        <f t="shared" si="0"/>
        <v>0.30805684886988904</v>
      </c>
      <c r="E27" s="28">
        <v>0</v>
      </c>
      <c r="F27" s="33">
        <v>0</v>
      </c>
      <c r="G27" s="33">
        <v>0</v>
      </c>
      <c r="H27" s="30">
        <v>0</v>
      </c>
      <c r="I27" s="33">
        <v>0</v>
      </c>
      <c r="J27" s="30">
        <v>0</v>
      </c>
      <c r="K27" s="33">
        <v>0</v>
      </c>
      <c r="L27" s="30">
        <v>0</v>
      </c>
    </row>
    <row r="28" spans="1:12" ht="16.5" customHeight="1">
      <c r="A28" s="13">
        <v>22</v>
      </c>
      <c r="B28" s="27" t="s">
        <v>111</v>
      </c>
      <c r="C28" s="28">
        <v>82695</v>
      </c>
      <c r="D28" s="113">
        <f t="shared" si="0"/>
        <v>0.2787935553192391</v>
      </c>
      <c r="E28" s="28">
        <v>0</v>
      </c>
      <c r="F28" s="33">
        <v>0</v>
      </c>
      <c r="G28" s="33">
        <v>0</v>
      </c>
      <c r="H28" s="30">
        <v>0</v>
      </c>
      <c r="I28" s="33">
        <v>0</v>
      </c>
      <c r="J28" s="30">
        <v>0</v>
      </c>
      <c r="K28" s="33">
        <v>0</v>
      </c>
      <c r="L28" s="30">
        <v>0</v>
      </c>
    </row>
    <row r="29" spans="1:12" ht="16.5" customHeight="1">
      <c r="A29" s="13">
        <v>23</v>
      </c>
      <c r="B29" s="27" t="s">
        <v>112</v>
      </c>
      <c r="C29" s="28">
        <v>62450</v>
      </c>
      <c r="D29" s="113">
        <f t="shared" si="0"/>
        <v>0.21054063159424974</v>
      </c>
      <c r="E29" s="28">
        <v>0</v>
      </c>
      <c r="F29" s="33">
        <v>0</v>
      </c>
      <c r="G29" s="33">
        <v>0</v>
      </c>
      <c r="H29" s="30">
        <v>0</v>
      </c>
      <c r="I29" s="33">
        <v>0</v>
      </c>
      <c r="J29" s="30">
        <v>0</v>
      </c>
      <c r="K29" s="33">
        <v>0</v>
      </c>
      <c r="L29" s="30">
        <v>0</v>
      </c>
    </row>
    <row r="30" spans="1:12" ht="16.5" customHeight="1">
      <c r="A30" s="13">
        <v>24</v>
      </c>
      <c r="B30" s="27" t="s">
        <v>113</v>
      </c>
      <c r="C30" s="28">
        <v>59593</v>
      </c>
      <c r="D30" s="113">
        <f t="shared" si="0"/>
        <v>0.20090869269169134</v>
      </c>
      <c r="E30" s="28">
        <v>0</v>
      </c>
      <c r="F30" s="33">
        <v>0</v>
      </c>
      <c r="G30" s="33">
        <v>0</v>
      </c>
      <c r="H30" s="30">
        <v>0</v>
      </c>
      <c r="I30" s="33">
        <v>0</v>
      </c>
      <c r="J30" s="30">
        <v>0</v>
      </c>
      <c r="K30" s="33">
        <v>0</v>
      </c>
      <c r="L30" s="30">
        <v>0</v>
      </c>
    </row>
    <row r="31" spans="1:12" ht="16.5" customHeight="1">
      <c r="A31" s="13">
        <v>25</v>
      </c>
      <c r="B31" s="27" t="s">
        <v>114</v>
      </c>
      <c r="C31" s="28">
        <v>52493</v>
      </c>
      <c r="D31" s="113">
        <f t="shared" si="0"/>
        <v>0.17697212769058368</v>
      </c>
      <c r="E31" s="28">
        <v>0</v>
      </c>
      <c r="F31" s="33">
        <v>0</v>
      </c>
      <c r="G31" s="33">
        <v>0</v>
      </c>
      <c r="H31" s="30">
        <v>0</v>
      </c>
      <c r="I31" s="33">
        <v>0</v>
      </c>
      <c r="J31" s="30">
        <v>0</v>
      </c>
      <c r="K31" s="33">
        <v>0</v>
      </c>
      <c r="L31" s="30">
        <v>0</v>
      </c>
    </row>
    <row r="32" spans="1:12" ht="16.5" customHeight="1">
      <c r="A32" s="13">
        <v>26</v>
      </c>
      <c r="B32" s="27" t="s">
        <v>115</v>
      </c>
      <c r="C32" s="28">
        <v>50022</v>
      </c>
      <c r="D32" s="113">
        <f t="shared" si="0"/>
        <v>0.16864152880076158</v>
      </c>
      <c r="E32" s="28">
        <v>0</v>
      </c>
      <c r="F32" s="33">
        <v>0</v>
      </c>
      <c r="G32" s="33">
        <v>0</v>
      </c>
      <c r="H32" s="30">
        <v>0</v>
      </c>
      <c r="I32" s="33">
        <v>0</v>
      </c>
      <c r="J32" s="30">
        <v>0</v>
      </c>
      <c r="K32" s="33">
        <v>0</v>
      </c>
      <c r="L32" s="30">
        <v>0</v>
      </c>
    </row>
    <row r="33" spans="1:12" ht="16.5" customHeight="1">
      <c r="A33" s="13">
        <v>27</v>
      </c>
      <c r="B33" s="27" t="s">
        <v>116</v>
      </c>
      <c r="C33" s="28">
        <v>47199</v>
      </c>
      <c r="D33" s="113">
        <f t="shared" si="0"/>
        <v>0.15912421570243385</v>
      </c>
      <c r="E33" s="28">
        <v>0</v>
      </c>
      <c r="F33" s="33">
        <v>0</v>
      </c>
      <c r="G33" s="33">
        <v>0</v>
      </c>
      <c r="H33" s="30">
        <v>0</v>
      </c>
      <c r="I33" s="33">
        <v>0</v>
      </c>
      <c r="J33" s="30">
        <v>0</v>
      </c>
      <c r="K33" s="33">
        <v>0</v>
      </c>
      <c r="L33" s="30">
        <v>0</v>
      </c>
    </row>
    <row r="34" spans="1:12" ht="16.5" customHeight="1">
      <c r="A34" s="13">
        <v>28</v>
      </c>
      <c r="B34" s="27" t="s">
        <v>117</v>
      </c>
      <c r="C34" s="28">
        <v>43193</v>
      </c>
      <c r="D34" s="113">
        <f t="shared" si="0"/>
        <v>0.14561859888631593</v>
      </c>
      <c r="E34" s="28">
        <v>0</v>
      </c>
      <c r="F34" s="33">
        <v>0</v>
      </c>
      <c r="G34" s="33">
        <v>0</v>
      </c>
      <c r="H34" s="30">
        <v>0</v>
      </c>
      <c r="I34" s="33">
        <v>0</v>
      </c>
      <c r="J34" s="30">
        <v>0</v>
      </c>
      <c r="K34" s="33">
        <v>0</v>
      </c>
      <c r="L34" s="30">
        <v>0</v>
      </c>
    </row>
    <row r="35" spans="1:12" ht="16.5" customHeight="1">
      <c r="A35" s="13">
        <v>29</v>
      </c>
      <c r="B35" s="27" t="s">
        <v>118</v>
      </c>
      <c r="C35" s="28">
        <v>31544</v>
      </c>
      <c r="D35" s="113">
        <f t="shared" si="0"/>
        <v>0.10634577554858309</v>
      </c>
      <c r="E35" s="28">
        <v>0</v>
      </c>
      <c r="F35" s="33">
        <v>0</v>
      </c>
      <c r="G35" s="33">
        <v>0</v>
      </c>
      <c r="H35" s="30">
        <v>0</v>
      </c>
      <c r="I35" s="33">
        <v>0</v>
      </c>
      <c r="J35" s="30">
        <v>0</v>
      </c>
      <c r="K35" s="33">
        <v>0</v>
      </c>
      <c r="L35" s="30">
        <v>0</v>
      </c>
    </row>
    <row r="36" spans="1:12" ht="16.5" customHeight="1">
      <c r="A36" s="13">
        <v>30</v>
      </c>
      <c r="B36" s="27" t="s">
        <v>119</v>
      </c>
      <c r="C36" s="28">
        <v>31210</v>
      </c>
      <c r="D36" s="113">
        <f t="shared" si="0"/>
        <v>0.10521974558937605</v>
      </c>
      <c r="E36" s="28">
        <v>0</v>
      </c>
      <c r="F36" s="33">
        <v>0</v>
      </c>
      <c r="G36" s="33">
        <v>0</v>
      </c>
      <c r="H36" s="30">
        <v>0</v>
      </c>
      <c r="I36" s="33">
        <v>0</v>
      </c>
      <c r="J36" s="30">
        <v>0</v>
      </c>
      <c r="K36" s="33">
        <v>0</v>
      </c>
      <c r="L36" s="30">
        <v>0</v>
      </c>
    </row>
    <row r="37" spans="1:12" ht="16.5" customHeight="1">
      <c r="A37" s="13">
        <v>31</v>
      </c>
      <c r="B37" s="27" t="s">
        <v>120</v>
      </c>
      <c r="C37" s="28">
        <v>28318</v>
      </c>
      <c r="D37" s="113">
        <f t="shared" si="0"/>
        <v>0.09546980953540375</v>
      </c>
      <c r="E37" s="28">
        <v>0</v>
      </c>
      <c r="F37" s="33">
        <v>0</v>
      </c>
      <c r="G37" s="33">
        <v>0</v>
      </c>
      <c r="H37" s="30">
        <v>0</v>
      </c>
      <c r="I37" s="33">
        <v>0</v>
      </c>
      <c r="J37" s="30">
        <v>0</v>
      </c>
      <c r="K37" s="33">
        <v>0</v>
      </c>
      <c r="L37" s="30">
        <v>0</v>
      </c>
    </row>
    <row r="38" spans="1:12" ht="16.5" customHeight="1">
      <c r="A38" s="13">
        <v>32</v>
      </c>
      <c r="B38" s="27" t="s">
        <v>121</v>
      </c>
      <c r="C38" s="28">
        <v>21661</v>
      </c>
      <c r="D38" s="113">
        <f t="shared" si="0"/>
        <v>0.07302675133647787</v>
      </c>
      <c r="E38" s="28">
        <v>0</v>
      </c>
      <c r="F38" s="33">
        <v>0</v>
      </c>
      <c r="G38" s="33">
        <v>0</v>
      </c>
      <c r="H38" s="30">
        <v>0</v>
      </c>
      <c r="I38" s="33">
        <v>0</v>
      </c>
      <c r="J38" s="30">
        <v>0</v>
      </c>
      <c r="K38" s="33">
        <v>0</v>
      </c>
      <c r="L38" s="30">
        <v>0</v>
      </c>
    </row>
    <row r="39" spans="1:12" ht="16.5" customHeight="1">
      <c r="A39" s="13">
        <v>33</v>
      </c>
      <c r="B39" s="27" t="s">
        <v>122</v>
      </c>
      <c r="C39" s="28">
        <v>16800</v>
      </c>
      <c r="D39" s="113">
        <f t="shared" si="0"/>
        <v>0.05663863267867727</v>
      </c>
      <c r="E39" s="28">
        <v>0</v>
      </c>
      <c r="F39" s="33">
        <v>0</v>
      </c>
      <c r="G39" s="33">
        <v>0</v>
      </c>
      <c r="H39" s="30">
        <v>0</v>
      </c>
      <c r="I39" s="33">
        <v>0</v>
      </c>
      <c r="J39" s="30">
        <v>0</v>
      </c>
      <c r="K39" s="33">
        <v>0</v>
      </c>
      <c r="L39" s="30">
        <v>0</v>
      </c>
    </row>
    <row r="40" spans="1:12" ht="16.5" customHeight="1">
      <c r="A40" s="13">
        <v>34</v>
      </c>
      <c r="B40" s="27" t="s">
        <v>123</v>
      </c>
      <c r="C40" s="28">
        <v>11825</v>
      </c>
      <c r="D40" s="113">
        <f t="shared" si="0"/>
        <v>0.03986618044198564</v>
      </c>
      <c r="E40" s="28">
        <v>0</v>
      </c>
      <c r="F40" s="33">
        <v>0</v>
      </c>
      <c r="G40" s="33">
        <v>0</v>
      </c>
      <c r="H40" s="30">
        <v>0</v>
      </c>
      <c r="I40" s="33">
        <v>0</v>
      </c>
      <c r="J40" s="30">
        <v>0</v>
      </c>
      <c r="K40" s="33">
        <v>0</v>
      </c>
      <c r="L40" s="30">
        <v>0</v>
      </c>
    </row>
    <row r="41" spans="1:12" ht="16.5" customHeight="1">
      <c r="A41" s="13">
        <v>35</v>
      </c>
      <c r="B41" s="27" t="s">
        <v>119</v>
      </c>
      <c r="C41" s="28">
        <v>8641</v>
      </c>
      <c r="D41" s="113">
        <f t="shared" si="0"/>
        <v>0.029131811010502995</v>
      </c>
      <c r="E41" s="28">
        <v>0</v>
      </c>
      <c r="F41" s="33">
        <v>0</v>
      </c>
      <c r="G41" s="33">
        <v>0</v>
      </c>
      <c r="H41" s="30">
        <v>0</v>
      </c>
      <c r="I41" s="33">
        <v>0</v>
      </c>
      <c r="J41" s="30">
        <v>0</v>
      </c>
      <c r="K41" s="33">
        <v>0</v>
      </c>
      <c r="L41" s="30">
        <v>0</v>
      </c>
    </row>
    <row r="42" spans="1:12" ht="16.5" customHeight="1">
      <c r="A42" s="13">
        <v>36</v>
      </c>
      <c r="B42" s="27" t="s">
        <v>124</v>
      </c>
      <c r="C42" s="28">
        <v>8612</v>
      </c>
      <c r="D42" s="113">
        <f t="shared" si="0"/>
        <v>0.029034041942188612</v>
      </c>
      <c r="E42" s="28">
        <v>0</v>
      </c>
      <c r="F42" s="33">
        <v>0</v>
      </c>
      <c r="G42" s="33">
        <v>0</v>
      </c>
      <c r="H42" s="30">
        <v>0</v>
      </c>
      <c r="I42" s="33">
        <v>0</v>
      </c>
      <c r="J42" s="30">
        <v>0</v>
      </c>
      <c r="K42" s="33">
        <v>0</v>
      </c>
      <c r="L42" s="30">
        <v>0</v>
      </c>
    </row>
    <row r="43" spans="1:12" ht="16.5" customHeight="1">
      <c r="A43" s="13">
        <v>37</v>
      </c>
      <c r="B43" s="27" t="s">
        <v>125</v>
      </c>
      <c r="C43" s="28">
        <v>5437</v>
      </c>
      <c r="D43" s="113">
        <f t="shared" si="0"/>
        <v>0.018330014635355257</v>
      </c>
      <c r="E43" s="28">
        <v>0</v>
      </c>
      <c r="F43" s="33">
        <v>0</v>
      </c>
      <c r="G43" s="33">
        <v>0</v>
      </c>
      <c r="H43" s="30">
        <v>0</v>
      </c>
      <c r="I43" s="33">
        <v>0</v>
      </c>
      <c r="J43" s="30">
        <v>0</v>
      </c>
      <c r="K43" s="33">
        <v>0</v>
      </c>
      <c r="L43" s="30">
        <v>0</v>
      </c>
    </row>
    <row r="44" spans="1:12" ht="16.5" customHeight="1">
      <c r="A44" s="13">
        <v>38</v>
      </c>
      <c r="B44" s="27" t="s">
        <v>107</v>
      </c>
      <c r="C44" s="28">
        <v>3653</v>
      </c>
      <c r="D44" s="113">
        <f t="shared" si="0"/>
        <v>0.012315531260429051</v>
      </c>
      <c r="E44" s="28">
        <v>0</v>
      </c>
      <c r="F44" s="33">
        <v>0</v>
      </c>
      <c r="G44" s="33">
        <v>0</v>
      </c>
      <c r="H44" s="30">
        <v>0</v>
      </c>
      <c r="I44" s="33">
        <v>0</v>
      </c>
      <c r="J44" s="30">
        <v>0</v>
      </c>
      <c r="K44" s="33">
        <v>0</v>
      </c>
      <c r="L44" s="30">
        <v>0</v>
      </c>
    </row>
    <row r="45" spans="1:12" ht="16.5" customHeight="1">
      <c r="A45" s="13">
        <v>39</v>
      </c>
      <c r="B45" s="27" t="s">
        <v>119</v>
      </c>
      <c r="C45" s="28">
        <v>2000</v>
      </c>
      <c r="D45" s="113">
        <f t="shared" si="0"/>
        <v>0.006742694366509199</v>
      </c>
      <c r="E45" s="28">
        <v>0</v>
      </c>
      <c r="F45" s="33">
        <v>0</v>
      </c>
      <c r="G45" s="33">
        <v>0</v>
      </c>
      <c r="H45" s="30">
        <v>0</v>
      </c>
      <c r="I45" s="33">
        <v>0</v>
      </c>
      <c r="J45" s="30">
        <v>0</v>
      </c>
      <c r="K45" s="33">
        <v>0</v>
      </c>
      <c r="L45" s="30">
        <v>0</v>
      </c>
    </row>
    <row r="46" spans="1:12" ht="16.5" customHeight="1">
      <c r="A46" s="13">
        <v>40</v>
      </c>
      <c r="B46" s="27" t="s">
        <v>119</v>
      </c>
      <c r="C46" s="28">
        <v>1349</v>
      </c>
      <c r="D46" s="113">
        <f t="shared" si="0"/>
        <v>0.0045479473502104545</v>
      </c>
      <c r="E46" s="28">
        <v>0</v>
      </c>
      <c r="F46" s="33">
        <v>0</v>
      </c>
      <c r="G46" s="33">
        <v>0</v>
      </c>
      <c r="H46" s="30">
        <v>0</v>
      </c>
      <c r="I46" s="33">
        <v>0</v>
      </c>
      <c r="J46" s="30">
        <v>0</v>
      </c>
      <c r="K46" s="33">
        <v>0</v>
      </c>
      <c r="L46" s="30">
        <v>0</v>
      </c>
    </row>
    <row r="47" spans="1:12" ht="16.5" customHeight="1">
      <c r="A47" s="13">
        <v>41</v>
      </c>
      <c r="B47" s="27" t="s">
        <v>119</v>
      </c>
      <c r="C47" s="28">
        <v>1169</v>
      </c>
      <c r="D47" s="113">
        <f t="shared" si="0"/>
        <v>0.003941104857224627</v>
      </c>
      <c r="E47" s="28">
        <v>0</v>
      </c>
      <c r="F47" s="33">
        <v>0</v>
      </c>
      <c r="G47" s="33">
        <v>0</v>
      </c>
      <c r="H47" s="30">
        <v>0</v>
      </c>
      <c r="I47" s="33">
        <v>0</v>
      </c>
      <c r="J47" s="30">
        <v>0</v>
      </c>
      <c r="K47" s="33">
        <v>0</v>
      </c>
      <c r="L47" s="30">
        <v>0</v>
      </c>
    </row>
    <row r="48" spans="1:12" ht="16.5" customHeight="1">
      <c r="A48" s="13">
        <v>42</v>
      </c>
      <c r="B48" s="27" t="s">
        <v>126</v>
      </c>
      <c r="C48" s="28">
        <v>562</v>
      </c>
      <c r="D48" s="113">
        <f t="shared" si="0"/>
        <v>0.001894697116989085</v>
      </c>
      <c r="E48" s="28">
        <v>0</v>
      </c>
      <c r="F48" s="33">
        <v>0</v>
      </c>
      <c r="G48" s="33">
        <v>0</v>
      </c>
      <c r="H48" s="30">
        <v>0</v>
      </c>
      <c r="I48" s="33">
        <v>0</v>
      </c>
      <c r="J48" s="30">
        <v>0</v>
      </c>
      <c r="K48" s="33">
        <v>0</v>
      </c>
      <c r="L48" s="30">
        <v>0</v>
      </c>
    </row>
    <row r="49" spans="1:12" ht="16.5" customHeight="1">
      <c r="A49" s="13">
        <v>43</v>
      </c>
      <c r="B49" s="27" t="s">
        <v>127</v>
      </c>
      <c r="C49" s="28">
        <v>500</v>
      </c>
      <c r="D49" s="113">
        <f t="shared" si="0"/>
        <v>0.0016856735916272998</v>
      </c>
      <c r="E49" s="28">
        <v>0</v>
      </c>
      <c r="F49" s="33">
        <v>0</v>
      </c>
      <c r="G49" s="33">
        <v>0</v>
      </c>
      <c r="H49" s="30">
        <v>0</v>
      </c>
      <c r="I49" s="33">
        <v>0</v>
      </c>
      <c r="J49" s="30">
        <v>0</v>
      </c>
      <c r="K49" s="33">
        <v>0</v>
      </c>
      <c r="L49" s="30">
        <v>0</v>
      </c>
    </row>
    <row r="50" spans="1:12" ht="16.5" customHeight="1">
      <c r="A50" s="13">
        <v>44</v>
      </c>
      <c r="B50" s="27" t="s">
        <v>128</v>
      </c>
      <c r="C50" s="28">
        <v>495</v>
      </c>
      <c r="D50" s="113">
        <f t="shared" si="0"/>
        <v>0.0016688168557110268</v>
      </c>
      <c r="E50" s="28">
        <v>0</v>
      </c>
      <c r="F50" s="33">
        <v>0</v>
      </c>
      <c r="G50" s="33">
        <v>0</v>
      </c>
      <c r="H50" s="30">
        <v>0</v>
      </c>
      <c r="I50" s="33">
        <v>0</v>
      </c>
      <c r="J50" s="30">
        <v>0</v>
      </c>
      <c r="K50" s="33">
        <v>0</v>
      </c>
      <c r="L50" s="30">
        <v>0</v>
      </c>
    </row>
    <row r="51" spans="1:12" ht="16.5" customHeight="1">
      <c r="A51" s="13">
        <v>45</v>
      </c>
      <c r="B51" s="27" t="s">
        <v>119</v>
      </c>
      <c r="C51" s="28">
        <v>412</v>
      </c>
      <c r="D51" s="113">
        <f t="shared" si="0"/>
        <v>0.001388995039500895</v>
      </c>
      <c r="E51" s="28">
        <v>0</v>
      </c>
      <c r="F51" s="33">
        <v>0</v>
      </c>
      <c r="G51" s="33">
        <v>0</v>
      </c>
      <c r="H51" s="30">
        <v>0</v>
      </c>
      <c r="I51" s="33">
        <v>0</v>
      </c>
      <c r="J51" s="30">
        <v>0</v>
      </c>
      <c r="K51" s="33">
        <v>0</v>
      </c>
      <c r="L51" s="30">
        <v>0</v>
      </c>
    </row>
    <row r="52" spans="1:12" ht="16.5" customHeight="1">
      <c r="A52" s="13">
        <v>46</v>
      </c>
      <c r="B52" s="27" t="s">
        <v>127</v>
      </c>
      <c r="C52" s="28">
        <v>100</v>
      </c>
      <c r="D52" s="113">
        <f t="shared" si="0"/>
        <v>0.00033713471832545993</v>
      </c>
      <c r="E52" s="28">
        <v>0</v>
      </c>
      <c r="F52" s="33">
        <v>0</v>
      </c>
      <c r="G52" s="33">
        <v>0</v>
      </c>
      <c r="H52" s="30">
        <v>0</v>
      </c>
      <c r="I52" s="33">
        <v>0</v>
      </c>
      <c r="J52" s="30">
        <v>0</v>
      </c>
      <c r="K52" s="33">
        <v>0</v>
      </c>
      <c r="L52" s="30">
        <v>0</v>
      </c>
    </row>
    <row r="53" spans="1:12" ht="16.5" customHeight="1">
      <c r="A53" s="13">
        <v>47</v>
      </c>
      <c r="B53" s="27" t="s">
        <v>129</v>
      </c>
      <c r="C53" s="28">
        <v>100</v>
      </c>
      <c r="D53" s="113">
        <f t="shared" si="0"/>
        <v>0.00033713471832545993</v>
      </c>
      <c r="E53" s="28">
        <v>0</v>
      </c>
      <c r="F53" s="33">
        <v>0</v>
      </c>
      <c r="G53" s="33">
        <v>0</v>
      </c>
      <c r="H53" s="30">
        <v>0</v>
      </c>
      <c r="I53" s="33">
        <v>0</v>
      </c>
      <c r="J53" s="30">
        <v>0</v>
      </c>
      <c r="K53" s="33">
        <v>0</v>
      </c>
      <c r="L53" s="30">
        <v>0</v>
      </c>
    </row>
    <row r="54" spans="1:12" ht="16.5" customHeight="1">
      <c r="A54" s="13">
        <v>48</v>
      </c>
      <c r="B54" s="27" t="s">
        <v>131</v>
      </c>
      <c r="C54" s="28">
        <v>100</v>
      </c>
      <c r="D54" s="113">
        <f t="shared" si="0"/>
        <v>0.00033713471832545993</v>
      </c>
      <c r="E54" s="28">
        <v>0</v>
      </c>
      <c r="F54" s="33">
        <v>0</v>
      </c>
      <c r="G54" s="33">
        <v>0</v>
      </c>
      <c r="H54" s="30">
        <v>0</v>
      </c>
      <c r="I54" s="33">
        <v>0</v>
      </c>
      <c r="J54" s="30">
        <v>0</v>
      </c>
      <c r="K54" s="33">
        <v>0</v>
      </c>
      <c r="L54" s="30">
        <v>0</v>
      </c>
    </row>
    <row r="55" spans="1:12" ht="16.5" customHeight="1">
      <c r="A55" s="13">
        <v>49</v>
      </c>
      <c r="B55" s="27" t="s">
        <v>130</v>
      </c>
      <c r="C55" s="28">
        <v>100</v>
      </c>
      <c r="D55" s="113">
        <f t="shared" si="0"/>
        <v>0.00033713471832545993</v>
      </c>
      <c r="E55" s="28">
        <v>0</v>
      </c>
      <c r="F55" s="33">
        <v>0</v>
      </c>
      <c r="G55" s="33">
        <v>0</v>
      </c>
      <c r="H55" s="30">
        <v>0</v>
      </c>
      <c r="I55" s="33">
        <v>0</v>
      </c>
      <c r="J55" s="30">
        <v>0</v>
      </c>
      <c r="K55" s="33">
        <v>0</v>
      </c>
      <c r="L55" s="30">
        <v>0</v>
      </c>
    </row>
    <row r="56" spans="1:12" ht="16.5" customHeight="1">
      <c r="A56" s="13">
        <v>50</v>
      </c>
      <c r="B56" s="27" t="s">
        <v>132</v>
      </c>
      <c r="C56" s="28">
        <v>100</v>
      </c>
      <c r="D56" s="113">
        <f t="shared" si="0"/>
        <v>0.00033713471832545993</v>
      </c>
      <c r="E56" s="28">
        <v>0</v>
      </c>
      <c r="F56" s="33">
        <v>0</v>
      </c>
      <c r="G56" s="33">
        <v>0</v>
      </c>
      <c r="H56" s="30">
        <v>0</v>
      </c>
      <c r="I56" s="33">
        <v>0</v>
      </c>
      <c r="J56" s="30">
        <v>0</v>
      </c>
      <c r="K56" s="33">
        <v>0</v>
      </c>
      <c r="L56" s="30">
        <v>0</v>
      </c>
    </row>
    <row r="57" spans="1:12" ht="16.5" customHeight="1">
      <c r="A57" s="13">
        <v>51</v>
      </c>
      <c r="B57" s="27" t="s">
        <v>133</v>
      </c>
      <c r="C57" s="28">
        <v>56</v>
      </c>
      <c r="D57" s="113">
        <f t="shared" si="0"/>
        <v>0.00018879544226225756</v>
      </c>
      <c r="E57" s="28">
        <v>0</v>
      </c>
      <c r="F57" s="33">
        <v>0</v>
      </c>
      <c r="G57" s="33">
        <v>0</v>
      </c>
      <c r="H57" s="30">
        <v>0</v>
      </c>
      <c r="I57" s="33">
        <v>0</v>
      </c>
      <c r="J57" s="30">
        <v>0</v>
      </c>
      <c r="K57" s="33">
        <v>0</v>
      </c>
      <c r="L57" s="30">
        <v>0</v>
      </c>
    </row>
    <row r="58" spans="1:12" ht="16.5" customHeight="1">
      <c r="A58" s="153" t="s">
        <v>24</v>
      </c>
      <c r="B58" s="153"/>
      <c r="C58" s="100">
        <f>SUM(C7:C57)</f>
        <v>14973552</v>
      </c>
      <c r="D58" s="103">
        <f>SUM(D7:D57)</f>
        <v>50.48104235851627</v>
      </c>
      <c r="E58" s="101">
        <f>SUM(E7:E57)</f>
        <v>0</v>
      </c>
      <c r="F58" s="103">
        <f>SUM(F7:F57)</f>
        <v>0</v>
      </c>
      <c r="G58" s="103">
        <f>((F58/D58)*100)</f>
        <v>0</v>
      </c>
      <c r="H58" s="102">
        <f>SUM(H7:H57)</f>
        <v>0</v>
      </c>
      <c r="I58" s="104">
        <f>SUM(I7:I57)</f>
        <v>0</v>
      </c>
      <c r="J58" s="102">
        <f>SUM(J7:J17)</f>
        <v>0</v>
      </c>
      <c r="K58" s="104">
        <f>SUM(K7:K57)</f>
        <v>0</v>
      </c>
      <c r="L58" s="1">
        <f>SUM(L7:L17)</f>
        <v>0</v>
      </c>
    </row>
    <row r="59" ht="16.5" customHeight="1"/>
    <row r="60" ht="16.5" customHeight="1">
      <c r="A60" s="20" t="s">
        <v>78</v>
      </c>
    </row>
  </sheetData>
  <sheetProtection/>
  <mergeCells count="8">
    <mergeCell ref="H4:I4"/>
    <mergeCell ref="J4:K4"/>
    <mergeCell ref="A58:B58"/>
    <mergeCell ref="L4:L5"/>
    <mergeCell ref="A4:A5"/>
    <mergeCell ref="B4:B5"/>
    <mergeCell ref="C4:D4"/>
    <mergeCell ref="E4:G4"/>
  </mergeCells>
  <printOptions/>
  <pageMargins left="0.63" right="0.36" top="0.47" bottom="0.75" header="0.31" footer="0.5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6.57421875" style="0" customWidth="1"/>
    <col min="2" max="2" width="32.7109375" style="0" customWidth="1"/>
    <col min="9" max="9" width="18.57421875" style="0" customWidth="1"/>
  </cols>
  <sheetData>
    <row r="1" spans="1:9" ht="15.75">
      <c r="A1" s="7" t="s">
        <v>90</v>
      </c>
      <c r="B1" s="8" t="s">
        <v>140</v>
      </c>
      <c r="C1" s="2"/>
      <c r="D1" s="2"/>
      <c r="E1" s="2"/>
      <c r="F1" s="2"/>
      <c r="G1" s="2"/>
      <c r="H1" s="2"/>
      <c r="I1" s="105"/>
    </row>
    <row r="2" spans="1:9" ht="15.75">
      <c r="A2" s="9"/>
      <c r="B2" s="8" t="s">
        <v>141</v>
      </c>
      <c r="C2" s="2"/>
      <c r="D2" s="2"/>
      <c r="E2" s="2"/>
      <c r="F2" s="2"/>
      <c r="G2" s="2"/>
      <c r="H2" s="2"/>
      <c r="I2" s="105"/>
    </row>
    <row r="3" spans="1:9" ht="15.75">
      <c r="A3" s="9"/>
      <c r="B3" s="2"/>
      <c r="C3" s="2"/>
      <c r="D3" s="2"/>
      <c r="E3" s="2"/>
      <c r="F3" s="2"/>
      <c r="G3" s="2"/>
      <c r="H3" s="2"/>
      <c r="I3" s="107"/>
    </row>
    <row r="4" spans="1:9" ht="52.5" customHeight="1">
      <c r="A4" s="152" t="s">
        <v>222</v>
      </c>
      <c r="B4" s="152" t="s">
        <v>21</v>
      </c>
      <c r="C4" s="151" t="s">
        <v>89</v>
      </c>
      <c r="D4" s="162" t="s">
        <v>23</v>
      </c>
      <c r="E4" s="151" t="s">
        <v>67</v>
      </c>
      <c r="F4" s="151"/>
      <c r="G4" s="151" t="s">
        <v>68</v>
      </c>
      <c r="H4" s="149"/>
      <c r="I4" s="159" t="s">
        <v>79</v>
      </c>
    </row>
    <row r="5" spans="1:9" ht="177.75" customHeight="1">
      <c r="A5" s="152"/>
      <c r="B5" s="152"/>
      <c r="C5" s="151"/>
      <c r="D5" s="162"/>
      <c r="E5" s="26" t="s">
        <v>70</v>
      </c>
      <c r="F5" s="26" t="s">
        <v>80</v>
      </c>
      <c r="G5" s="26" t="s">
        <v>72</v>
      </c>
      <c r="H5" s="36" t="s">
        <v>81</v>
      </c>
      <c r="I5" s="160"/>
    </row>
    <row r="6" spans="1:9" ht="25.5" customHeight="1">
      <c r="A6" s="32">
        <v>1</v>
      </c>
      <c r="B6" s="27" t="s">
        <v>136</v>
      </c>
      <c r="C6" s="112">
        <v>945000</v>
      </c>
      <c r="D6" s="33">
        <v>3.1859231</v>
      </c>
      <c r="E6" s="35">
        <v>0</v>
      </c>
      <c r="F6" s="106">
        <v>0</v>
      </c>
      <c r="G6" s="35">
        <v>0</v>
      </c>
      <c r="H6" s="106">
        <v>0</v>
      </c>
      <c r="I6" s="35">
        <v>0</v>
      </c>
    </row>
    <row r="7" spans="1:9" ht="25.5" customHeight="1">
      <c r="A7" s="32">
        <v>2</v>
      </c>
      <c r="B7" s="27" t="s">
        <v>135</v>
      </c>
      <c r="C7" s="112">
        <v>548347</v>
      </c>
      <c r="D7" s="33">
        <v>1.8486681</v>
      </c>
      <c r="E7" s="35">
        <v>0</v>
      </c>
      <c r="F7" s="106">
        <v>0</v>
      </c>
      <c r="G7" s="35">
        <v>0</v>
      </c>
      <c r="H7" s="106">
        <v>0</v>
      </c>
      <c r="I7" s="35">
        <v>0</v>
      </c>
    </row>
    <row r="8" spans="1:9" ht="25.5" customHeight="1">
      <c r="A8" s="32">
        <v>3</v>
      </c>
      <c r="B8" s="27" t="s">
        <v>134</v>
      </c>
      <c r="C8" s="112">
        <v>521822</v>
      </c>
      <c r="D8" s="33">
        <v>1.7592431</v>
      </c>
      <c r="E8" s="35">
        <v>0</v>
      </c>
      <c r="F8" s="106">
        <v>0</v>
      </c>
      <c r="G8" s="35">
        <v>0</v>
      </c>
      <c r="H8" s="106">
        <v>0</v>
      </c>
      <c r="I8" s="35">
        <v>0</v>
      </c>
    </row>
    <row r="9" spans="1:9" ht="25.5" customHeight="1">
      <c r="A9" s="32">
        <v>4</v>
      </c>
      <c r="B9" s="27" t="s">
        <v>137</v>
      </c>
      <c r="C9" s="112">
        <v>470232</v>
      </c>
      <c r="D9" s="33">
        <v>1.5853153</v>
      </c>
      <c r="E9" s="35">
        <v>0</v>
      </c>
      <c r="F9" s="106">
        <v>0</v>
      </c>
      <c r="G9" s="35">
        <v>0</v>
      </c>
      <c r="H9" s="106">
        <v>0</v>
      </c>
      <c r="I9" s="35">
        <v>0</v>
      </c>
    </row>
    <row r="10" spans="1:9" ht="25.5" customHeight="1">
      <c r="A10" s="32">
        <v>5</v>
      </c>
      <c r="B10" s="27" t="s">
        <v>138</v>
      </c>
      <c r="C10" s="112">
        <v>342894</v>
      </c>
      <c r="D10" s="33">
        <v>1.1560147</v>
      </c>
      <c r="E10" s="35">
        <v>0</v>
      </c>
      <c r="F10" s="106">
        <v>0</v>
      </c>
      <c r="G10" s="35">
        <v>0</v>
      </c>
      <c r="H10" s="106">
        <v>0</v>
      </c>
      <c r="I10" s="35">
        <v>0</v>
      </c>
    </row>
    <row r="11" spans="1:9" ht="25.5" customHeight="1">
      <c r="A11" s="32">
        <v>6</v>
      </c>
      <c r="B11" s="27" t="s">
        <v>226</v>
      </c>
      <c r="C11" s="112">
        <v>323924</v>
      </c>
      <c r="D11" s="33">
        <v>1.0920603</v>
      </c>
      <c r="E11" s="35">
        <v>0</v>
      </c>
      <c r="F11" s="106">
        <v>0</v>
      </c>
      <c r="G11" s="35">
        <v>0</v>
      </c>
      <c r="H11" s="106">
        <v>0</v>
      </c>
      <c r="I11" s="35">
        <v>0</v>
      </c>
    </row>
    <row r="12" spans="1:9" ht="25.5" customHeight="1">
      <c r="A12" s="32">
        <v>7</v>
      </c>
      <c r="B12" s="28" t="s">
        <v>227</v>
      </c>
      <c r="C12" s="112">
        <v>320800</v>
      </c>
      <c r="D12" s="33">
        <v>1.0815282</v>
      </c>
      <c r="E12" s="35">
        <v>0</v>
      </c>
      <c r="F12" s="106">
        <v>0</v>
      </c>
      <c r="G12" s="35">
        <v>0</v>
      </c>
      <c r="H12" s="106">
        <v>0</v>
      </c>
      <c r="I12" s="35">
        <v>0</v>
      </c>
    </row>
    <row r="13" spans="1:9" ht="25.5" customHeight="1">
      <c r="A13" s="161" t="s">
        <v>24</v>
      </c>
      <c r="B13" s="161"/>
      <c r="C13" s="14">
        <f aca="true" t="shared" si="0" ref="C13:I13">SUM(C6:C12)</f>
        <v>3473019</v>
      </c>
      <c r="D13" s="34">
        <f t="shared" si="0"/>
        <v>11.7087528</v>
      </c>
      <c r="E13" s="24">
        <f t="shared" si="0"/>
        <v>0</v>
      </c>
      <c r="F13" s="34">
        <f t="shared" si="0"/>
        <v>0</v>
      </c>
      <c r="G13" s="24">
        <f t="shared" si="0"/>
        <v>0</v>
      </c>
      <c r="H13" s="34">
        <f t="shared" si="0"/>
        <v>0</v>
      </c>
      <c r="I13" s="1">
        <f t="shared" si="0"/>
        <v>0</v>
      </c>
    </row>
  </sheetData>
  <sheetProtection/>
  <mergeCells count="8">
    <mergeCell ref="E4:F4"/>
    <mergeCell ref="G4:H4"/>
    <mergeCell ref="I4:I5"/>
    <mergeCell ref="A13:B13"/>
    <mergeCell ref="A4:A5"/>
    <mergeCell ref="B4:B5"/>
    <mergeCell ref="C4:C5"/>
    <mergeCell ref="D4:D5"/>
  </mergeCells>
  <conditionalFormatting sqref="D6:D12">
    <cfRule type="cellIs" priority="1" dxfId="0" operator="lessThan" stopIfTrue="1">
      <formula>1</formula>
    </cfRule>
  </conditionalFormatting>
  <printOptions/>
  <pageMargins left="0.75" right="0.75" top="1" bottom="1" header="0.5" footer="0.5"/>
  <pageSetup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4">
      <selection activeCell="A10" sqref="A10"/>
    </sheetView>
  </sheetViews>
  <sheetFormatPr defaultColWidth="9.140625" defaultRowHeight="12.75"/>
  <cols>
    <col min="1" max="1" width="8.421875" style="0" customWidth="1"/>
    <col min="2" max="2" width="11.8515625" style="0" customWidth="1"/>
    <col min="4" max="4" width="15.57421875" style="0" customWidth="1"/>
    <col min="6" max="6" width="12.140625" style="0" customWidth="1"/>
    <col min="9" max="9" width="13.8515625" style="0" customWidth="1"/>
  </cols>
  <sheetData>
    <row r="1" spans="1:9" ht="15.75">
      <c r="A1" s="7" t="s">
        <v>91</v>
      </c>
      <c r="B1" s="163" t="s">
        <v>139</v>
      </c>
      <c r="C1" s="163"/>
      <c r="D1" s="163"/>
      <c r="E1" s="163"/>
      <c r="F1" s="163"/>
      <c r="G1" s="163"/>
      <c r="H1" s="163"/>
      <c r="I1" s="163"/>
    </row>
    <row r="2" spans="1:9" ht="15.75">
      <c r="A2" s="9"/>
      <c r="B2" s="163"/>
      <c r="C2" s="163"/>
      <c r="D2" s="163"/>
      <c r="E2" s="163"/>
      <c r="F2" s="163"/>
      <c r="G2" s="163"/>
      <c r="H2" s="163"/>
      <c r="I2" s="163"/>
    </row>
    <row r="3" spans="1:9" ht="15.75">
      <c r="A3" s="9"/>
      <c r="B3" s="164"/>
      <c r="C3" s="164"/>
      <c r="D3" s="164"/>
      <c r="E3" s="164"/>
      <c r="F3" s="164"/>
      <c r="G3" s="164"/>
      <c r="H3" s="164"/>
      <c r="I3" s="164"/>
    </row>
    <row r="4" spans="1:9" ht="51.75" customHeight="1">
      <c r="A4" s="152" t="s">
        <v>222</v>
      </c>
      <c r="B4" s="151" t="s">
        <v>82</v>
      </c>
      <c r="C4" s="151" t="s">
        <v>83</v>
      </c>
      <c r="D4" s="151" t="s">
        <v>84</v>
      </c>
      <c r="E4" s="151" t="s">
        <v>67</v>
      </c>
      <c r="F4" s="151"/>
      <c r="G4" s="151" t="s">
        <v>68</v>
      </c>
      <c r="H4" s="151"/>
      <c r="I4" s="151" t="s">
        <v>85</v>
      </c>
    </row>
    <row r="5" spans="1:9" ht="177.75" customHeight="1">
      <c r="A5" s="152"/>
      <c r="B5" s="151"/>
      <c r="C5" s="151"/>
      <c r="D5" s="151"/>
      <c r="E5" s="21" t="s">
        <v>86</v>
      </c>
      <c r="F5" s="21" t="s">
        <v>87</v>
      </c>
      <c r="G5" s="21" t="s">
        <v>72</v>
      </c>
      <c r="H5" s="21" t="s">
        <v>88</v>
      </c>
      <c r="I5" s="151"/>
    </row>
    <row r="6" spans="1:9" ht="15.75">
      <c r="A6" s="111" t="s">
        <v>24</v>
      </c>
      <c r="B6" s="111" t="s">
        <v>224</v>
      </c>
      <c r="C6" s="37">
        <v>0</v>
      </c>
      <c r="D6" s="34">
        <v>0</v>
      </c>
      <c r="E6" s="37">
        <v>0</v>
      </c>
      <c r="F6" s="34">
        <v>0</v>
      </c>
      <c r="G6" s="37">
        <v>0</v>
      </c>
      <c r="H6" s="34">
        <v>0</v>
      </c>
      <c r="I6" s="31">
        <v>0</v>
      </c>
    </row>
  </sheetData>
  <sheetProtection/>
  <mergeCells count="8">
    <mergeCell ref="B1:I3"/>
    <mergeCell ref="A4:A5"/>
    <mergeCell ref="B4:B5"/>
    <mergeCell ref="C4:C5"/>
    <mergeCell ref="D4:D5"/>
    <mergeCell ref="E4:F4"/>
    <mergeCell ref="G4:H4"/>
    <mergeCell ref="I4:I5"/>
  </mergeCells>
  <printOptions/>
  <pageMargins left="0.75" right="0.75" top="1" bottom="1" header="0.5" footer="0.5"/>
  <pageSetup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  <col min="3" max="3" width="11.00390625" style="0" customWidth="1"/>
    <col min="4" max="4" width="36.00390625" style="0" customWidth="1"/>
  </cols>
  <sheetData>
    <row r="1" spans="1:4" s="2" customFormat="1" ht="15.75">
      <c r="A1" s="7" t="s">
        <v>26</v>
      </c>
      <c r="B1" s="165" t="s">
        <v>27</v>
      </c>
      <c r="C1" s="165"/>
      <c r="D1" s="165"/>
    </row>
    <row r="2" s="2" customFormat="1" ht="16.5" thickBot="1">
      <c r="A2" s="9"/>
    </row>
    <row r="3" spans="1:4" s="2" customFormat="1" ht="73.5" customHeight="1">
      <c r="A3" s="10" t="s">
        <v>222</v>
      </c>
      <c r="B3" s="11" t="s">
        <v>21</v>
      </c>
      <c r="C3" s="12" t="s">
        <v>28</v>
      </c>
      <c r="D3" s="12" t="s">
        <v>29</v>
      </c>
    </row>
    <row r="4" spans="1:4" s="2" customFormat="1" ht="15.75">
      <c r="A4" s="161" t="s">
        <v>24</v>
      </c>
      <c r="B4" s="161"/>
      <c r="C4" s="37">
        <v>0</v>
      </c>
      <c r="D4" s="108">
        <v>0</v>
      </c>
    </row>
  </sheetData>
  <sheetProtection/>
  <mergeCells count="2">
    <mergeCell ref="B1:D1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E24" sqref="E24"/>
    </sheetView>
  </sheetViews>
  <sheetFormatPr defaultColWidth="9.140625" defaultRowHeight="12.75"/>
  <cols>
    <col min="2" max="2" width="13.7109375" style="0" customWidth="1"/>
    <col min="3" max="3" width="11.7109375" style="0" customWidth="1"/>
    <col min="4" max="4" width="12.7109375" style="0" customWidth="1"/>
    <col min="5" max="5" width="37.140625" style="0" customWidth="1"/>
  </cols>
  <sheetData>
    <row r="1" spans="1:5" ht="15.75">
      <c r="A1" s="7" t="s">
        <v>30</v>
      </c>
      <c r="B1" s="38" t="s">
        <v>31</v>
      </c>
      <c r="C1" s="38"/>
      <c r="D1" s="38"/>
      <c r="E1" s="2"/>
    </row>
    <row r="2" spans="1:5" ht="16.5" thickBot="1">
      <c r="A2" s="9"/>
      <c r="B2" s="2"/>
      <c r="C2" s="2"/>
      <c r="D2" s="2"/>
      <c r="E2" s="2"/>
    </row>
    <row r="3" spans="1:5" ht="90" customHeight="1">
      <c r="A3" s="10" t="s">
        <v>222</v>
      </c>
      <c r="B3" s="12" t="s">
        <v>32</v>
      </c>
      <c r="C3" s="12" t="s">
        <v>35</v>
      </c>
      <c r="D3" s="12" t="s">
        <v>33</v>
      </c>
      <c r="E3" s="12" t="s">
        <v>34</v>
      </c>
    </row>
    <row r="4" spans="1:5" ht="15.75">
      <c r="A4" s="161" t="s">
        <v>24</v>
      </c>
      <c r="B4" s="161"/>
      <c r="C4" s="14">
        <v>0</v>
      </c>
      <c r="D4" s="14">
        <v>0</v>
      </c>
      <c r="E4" s="108">
        <v>0</v>
      </c>
    </row>
  </sheetData>
  <sheetProtection/>
  <mergeCells count="1"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7.140625" style="0" customWidth="1"/>
    <col min="2" max="2" width="13.421875" style="0" customWidth="1"/>
    <col min="3" max="3" width="12.140625" style="0" customWidth="1"/>
    <col min="4" max="4" width="12.8515625" style="0" customWidth="1"/>
    <col min="5" max="5" width="46.7109375" style="0" customWidth="1"/>
  </cols>
  <sheetData>
    <row r="1" spans="1:5" ht="15.75">
      <c r="A1" s="7" t="s">
        <v>36</v>
      </c>
      <c r="B1" s="165" t="s">
        <v>61</v>
      </c>
      <c r="C1" s="165"/>
      <c r="D1" s="165"/>
      <c r="E1" s="165"/>
    </row>
    <row r="2" spans="1:5" ht="15.75">
      <c r="A2" s="9"/>
      <c r="B2" s="165" t="s">
        <v>62</v>
      </c>
      <c r="C2" s="165"/>
      <c r="D2" s="165"/>
      <c r="E2" s="165"/>
    </row>
    <row r="3" spans="1:5" ht="16.5" thickBot="1">
      <c r="A3" s="9"/>
      <c r="B3" s="2"/>
      <c r="C3" s="2"/>
      <c r="D3" s="2"/>
      <c r="E3" s="2"/>
    </row>
    <row r="4" spans="1:5" ht="117" customHeight="1" thickBot="1">
      <c r="A4" s="16" t="s">
        <v>222</v>
      </c>
      <c r="B4" s="15" t="s">
        <v>37</v>
      </c>
      <c r="C4" s="15" t="s">
        <v>32</v>
      </c>
      <c r="D4" s="15" t="s">
        <v>38</v>
      </c>
      <c r="E4" s="15" t="s">
        <v>34</v>
      </c>
    </row>
    <row r="5" spans="1:5" ht="15.75">
      <c r="A5" s="166" t="s">
        <v>24</v>
      </c>
      <c r="B5" s="167"/>
      <c r="C5" s="14"/>
      <c r="D5" s="14">
        <v>0</v>
      </c>
      <c r="E5" s="108">
        <v>0</v>
      </c>
    </row>
  </sheetData>
  <sheetProtection/>
  <mergeCells count="3">
    <mergeCell ref="B1:E1"/>
    <mergeCell ref="B2:E2"/>
    <mergeCell ref="A5:B5"/>
  </mergeCells>
  <printOptions/>
  <pageMargins left="0.75" right="0.75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ICRA ONLINE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Shareholding Parttern</dc:title>
  <dc:subject/>
  <dc:creator>Ninad Parulekar</dc:creator>
  <cp:keywords/>
  <dc:description/>
  <cp:lastModifiedBy>Administrator</cp:lastModifiedBy>
  <cp:lastPrinted>2013-07-04T10:03:18Z</cp:lastPrinted>
  <dcterms:created xsi:type="dcterms:W3CDTF">2006-04-20T04:05:11Z</dcterms:created>
  <dcterms:modified xsi:type="dcterms:W3CDTF">2013-07-04T10:39:40Z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wner">
    <vt:lpwstr>Ninad Parulekar</vt:lpwstr>
  </property>
  <property fmtid="{D5CDD505-2E9C-101B-9397-08002B2CF9AE}" pid="3" name="Office">
    <vt:lpwstr>BSE</vt:lpwstr>
  </property>
  <property fmtid="{D5CDD505-2E9C-101B-9397-08002B2CF9AE}" pid="4" name="Department">
    <vt:lpwstr>DCS</vt:lpwstr>
  </property>
</Properties>
</file>